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3400" windowHeight="15340" activeTab="2"/>
  </bookViews>
  <sheets>
    <sheet name="Bal Sht" sheetId="1" r:id="rId1"/>
    <sheet name="P&amp;L Class" sheetId="2" r:id="rId2"/>
    <sheet name="P&amp;L Month" sheetId="3" r:id="rId3"/>
  </sheets>
  <definedNames>
    <definedName name="_xlnm.Print_Titles" localSheetId="0">'Bal Sht'!$A:$D,'Bal Sht'!$4:$4</definedName>
    <definedName name="_xlnm.Print_Titles" localSheetId="1">'P&amp;L Class'!$A:$E,'P&amp;L Class'!$4:$4</definedName>
    <definedName name="_xlnm.Print_Titles" localSheetId="2">'P&amp;L Month'!$A:$E,'P&amp;L Month'!$4:$4</definedName>
    <definedName name="QB_BASIS_4" localSheetId="0" hidden="1">'Bal Sht'!$F$3</definedName>
    <definedName name="QB_BASIS_4" localSheetId="1" hidden="1">'P&amp;L Class'!$K$3</definedName>
    <definedName name="QB_BASIS_4" localSheetId="2" hidden="1">'P&amp;L Month'!$Q$3</definedName>
    <definedName name="QB_COLUMN_25210" localSheetId="1" hidden="1">'P&amp;L Class'!$H$4</definedName>
    <definedName name="QB_COLUMN_26210" localSheetId="1" hidden="1">'P&amp;L Class'!$J$4</definedName>
    <definedName name="QB_COLUMN_27210" localSheetId="1" hidden="1">'P&amp;L Class'!$F$4</definedName>
    <definedName name="QB_COLUMN_28210" localSheetId="1" hidden="1">'P&amp;L Class'!$I$4</definedName>
    <definedName name="QB_COLUMN_2920" localSheetId="0" hidden="1">'Bal Sht'!$E$4</definedName>
    <definedName name="QB_COLUMN_2921" localSheetId="0" hidden="1">'Bal Sht'!$F$4</definedName>
    <definedName name="QB_COLUMN_2921" localSheetId="2" hidden="1">'P&amp;L Month'!$F$4</definedName>
    <definedName name="QB_COLUMN_29210" localSheetId="1" hidden="1">'P&amp;L Class'!$G$4</definedName>
    <definedName name="QB_COLUMN_29210" localSheetId="2" hidden="1">'P&amp;L Month'!$O$4</definedName>
    <definedName name="QB_COLUMN_2922" localSheetId="2" hidden="1">'P&amp;L Month'!$G$4</definedName>
    <definedName name="QB_COLUMN_2923" localSheetId="2" hidden="1">'P&amp;L Month'!$H$4</definedName>
    <definedName name="QB_COLUMN_2924" localSheetId="2" hidden="1">'P&amp;L Month'!$I$4</definedName>
    <definedName name="QB_COLUMN_2925" localSheetId="2" hidden="1">'P&amp;L Month'!$J$4</definedName>
    <definedName name="QB_COLUMN_2926" localSheetId="2" hidden="1">'P&amp;L Month'!$K$4</definedName>
    <definedName name="QB_COLUMN_2927" localSheetId="2" hidden="1">'P&amp;L Month'!$L$4</definedName>
    <definedName name="QB_COLUMN_2928" localSheetId="2" hidden="1">'P&amp;L Month'!$M$4</definedName>
    <definedName name="QB_COLUMN_2929" localSheetId="2" hidden="1">'P&amp;L Month'!$N$4</definedName>
    <definedName name="QB_COLUMN_2930" localSheetId="2" hidden="1">'P&amp;L Month'!$Q$4</definedName>
    <definedName name="QB_COLUMN_42301" localSheetId="1" hidden="1">'P&amp;L Class'!$K$4</definedName>
    <definedName name="QB_COMPANY_0" localSheetId="0" hidden="1">'Bal Sht'!$A$1</definedName>
    <definedName name="QB_COMPANY_0" localSheetId="1" hidden="1">'P&amp;L Class'!$A$1</definedName>
    <definedName name="QB_COMPANY_0" localSheetId="2" hidden="1">'P&amp;L Month'!$A$1</definedName>
    <definedName name="QB_DATA_0" localSheetId="0" hidden="1">'Bal Sht'!$8:$8,'Bal Sht'!$9:$9,'Bal Sht'!$15:$15,'Bal Sht'!$16:$16</definedName>
    <definedName name="QB_DATA_0" localSheetId="1" hidden="1">'P&amp;L Class'!$7:$7,'P&amp;L Class'!$8:$8,'P&amp;L Class'!$10:$10,'P&amp;L Class'!$13:$13,'P&amp;L Class'!$15:$15,'P&amp;L Class'!$16:$16,'P&amp;L Class'!$17:$17,'P&amp;L Class'!$20:$20,'P&amp;L Class'!$21:$21,'P&amp;L Class'!$22:$22,'P&amp;L Class'!$28:$28,'P&amp;L Class'!$32:$32,'P&amp;L Class'!$33:$33,'P&amp;L Class'!$36:$36,'P&amp;L Class'!$37:$37,'P&amp;L Class'!$38:$38</definedName>
    <definedName name="QB_DATA_0" localSheetId="2" hidden="1">'P&amp;L Month'!$7:$7,'P&amp;L Month'!$8:$8,'P&amp;L Month'!$10:$10,'P&amp;L Month'!$14:$14,'P&amp;L Month'!$15:$15,'P&amp;L Month'!$16:$16,'P&amp;L Month'!$17:$17,'P&amp;L Month'!$20:$20,'P&amp;L Month'!$21:$21,'P&amp;L Month'!$22:$22,'P&amp;L Month'!$28:$28,'P&amp;L Month'!$32:$32,'P&amp;L Month'!$33:$33,'P&amp;L Month'!$36:$36,'P&amp;L Month'!$37:$37,'P&amp;L Month'!$38:$38</definedName>
    <definedName name="QB_DATA_1" localSheetId="1" hidden="1">'P&amp;L Class'!$41:$41,'P&amp;L Class'!$42:$42,'P&amp;L Class'!$43:$43,'P&amp;L Class'!$45:$45,'P&amp;L Class'!$47:$47</definedName>
    <definedName name="QB_DATA_1" localSheetId="2" hidden="1">'P&amp;L Month'!$41:$41,'P&amp;L Month'!$42:$42,'P&amp;L Month'!$43:$43,'P&amp;L Month'!$46:$46</definedName>
    <definedName name="QB_DATE_1" localSheetId="0" hidden="1">'Bal Sht'!$F$2</definedName>
    <definedName name="QB_DATE_1" localSheetId="1" hidden="1">'P&amp;L Class'!$K$2</definedName>
    <definedName name="QB_DATE_1" localSheetId="2" hidden="1">'P&amp;L Month'!$Q$2</definedName>
    <definedName name="QB_FORMULA_0" localSheetId="0" hidden="1">'Bal Sht'!$E$10,'Bal Sht'!$F$10,'Bal Sht'!$E$11,'Bal Sht'!$F$11,'Bal Sht'!$E$12,'Bal Sht'!$F$12,'Bal Sht'!$E$17,'Bal Sht'!$F$17,'Bal Sht'!$E$18,'Bal Sht'!$F$18</definedName>
    <definedName name="QB_FORMULA_0" localSheetId="1" hidden="1">'P&amp;L Class'!$K$7,'P&amp;L Class'!$K$8,'P&amp;L Class'!$K$10,'P&amp;L Class'!$F$12,'P&amp;L Class'!$G$12,'P&amp;L Class'!$H$12,'P&amp;L Class'!$I$12,'P&amp;L Class'!$J$12,'P&amp;L Class'!$K$12,'P&amp;L Class'!$K$13,'P&amp;L Class'!$K$15,'P&amp;L Class'!$K$16,'P&amp;L Class'!$K$17,'P&amp;L Class'!$F$18,'P&amp;L Class'!$G$18,'P&amp;L Class'!$H$18</definedName>
    <definedName name="QB_FORMULA_0" localSheetId="2" hidden="1">'P&amp;L Month'!$Q$7,'P&amp;L Month'!$Q$8,'P&amp;L Month'!$Q$10,'P&amp;L Month'!$F$12,'P&amp;L Month'!$G$12,'P&amp;L Month'!$H$12,'P&amp;L Month'!$I$12,'P&amp;L Month'!$J$12,'P&amp;L Month'!$K$12,'P&amp;L Month'!$L$12,'P&amp;L Month'!$M$12,'P&amp;L Month'!$N$12,'P&amp;L Month'!$O$12,'P&amp;L Month'!$Q$12,'P&amp;L Month'!$Q$14,'P&amp;L Month'!$Q$15</definedName>
    <definedName name="QB_FORMULA_1" localSheetId="1" hidden="1">'P&amp;L Class'!$I$18,'P&amp;L Class'!$J$18,'P&amp;L Class'!$K$18,'P&amp;L Class'!$K$20,'P&amp;L Class'!$K$21,'P&amp;L Class'!$K$22,'P&amp;L Class'!$F$23,'P&amp;L Class'!$G$23,'P&amp;L Class'!$H$23,'P&amp;L Class'!$I$23,'P&amp;L Class'!$J$23,'P&amp;L Class'!$K$23,'P&amp;L Class'!$F$24,'P&amp;L Class'!$G$24,'P&amp;L Class'!$H$24,'P&amp;L Class'!$I$24</definedName>
    <definedName name="QB_FORMULA_1" localSheetId="2" hidden="1">'P&amp;L Month'!$Q$16,'P&amp;L Month'!$Q$17,'P&amp;L Month'!$F$18,'P&amp;L Month'!$G$18,'P&amp;L Month'!$H$18,'P&amp;L Month'!$I$18,'P&amp;L Month'!$J$18,'P&amp;L Month'!$K$18,'P&amp;L Month'!$L$18,'P&amp;L Month'!$M$18,'P&amp;L Month'!$N$18,'P&amp;L Month'!$O$18,'P&amp;L Month'!$Q$18,'P&amp;L Month'!$Q$20,'P&amp;L Month'!$Q$21,'P&amp;L Month'!$Q$22</definedName>
    <definedName name="QB_FORMULA_2" localSheetId="1" hidden="1">'P&amp;L Class'!$J$24,'P&amp;L Class'!$K$24,'P&amp;L Class'!$K$28,'P&amp;L Class'!$F$29,'P&amp;L Class'!$G$29,'P&amp;L Class'!$H$29,'P&amp;L Class'!$I$29,'P&amp;L Class'!$J$29,'P&amp;L Class'!$K$29,'P&amp;L Class'!$F$30,'P&amp;L Class'!$G$30,'P&amp;L Class'!$H$30,'P&amp;L Class'!$I$30,'P&amp;L Class'!$J$30,'P&amp;L Class'!$K$30,'P&amp;L Class'!$K$32</definedName>
    <definedName name="QB_FORMULA_2" localSheetId="2" hidden="1">'P&amp;L Month'!$F$23,'P&amp;L Month'!$G$23,'P&amp;L Month'!$H$23,'P&amp;L Month'!$I$23,'P&amp;L Month'!$J$23,'P&amp;L Month'!$K$23,'P&amp;L Month'!$L$23,'P&amp;L Month'!$M$23,'P&amp;L Month'!$N$23,'P&amp;L Month'!$O$23,'P&amp;L Month'!$Q$23,'P&amp;L Month'!$F$24,'P&amp;L Month'!$G$24,'P&amp;L Month'!$H$24,'P&amp;L Month'!$I$24,'P&amp;L Month'!$J$24</definedName>
    <definedName name="QB_FORMULA_3" localSheetId="1" hidden="1">'P&amp;L Class'!$K$33,'P&amp;L Class'!$F$34,'P&amp;L Class'!$G$34,'P&amp;L Class'!$H$34,'P&amp;L Class'!$I$34,'P&amp;L Class'!$J$34,'P&amp;L Class'!$K$34,'P&amp;L Class'!$K$36,'P&amp;L Class'!$K$37,'P&amp;L Class'!$K$38,'P&amp;L Class'!$F$39,'P&amp;L Class'!$G$39,'P&amp;L Class'!$H$39,'P&amp;L Class'!$I$39,'P&amp;L Class'!$J$39,'P&amp;L Class'!$K$39</definedName>
    <definedName name="QB_FORMULA_3" localSheetId="2" hidden="1">'P&amp;L Month'!$K$24,'P&amp;L Month'!$L$24,'P&amp;L Month'!$M$24,'P&amp;L Month'!$N$24,'P&amp;L Month'!$O$24,'P&amp;L Month'!$Q$24,'P&amp;L Month'!$Q$28,'P&amp;L Month'!$F$29,'P&amp;L Month'!$G$29,'P&amp;L Month'!$H$29,'P&amp;L Month'!$I$29,'P&amp;L Month'!$J$29,'P&amp;L Month'!$K$29,'P&amp;L Month'!$L$29,'P&amp;L Month'!$M$29,'P&amp;L Month'!$N$29</definedName>
    <definedName name="QB_FORMULA_4" localSheetId="1" hidden="1">'P&amp;L Class'!$K$41,'P&amp;L Class'!$K$42,'P&amp;L Class'!$K$43,'P&amp;L Class'!$F$44,'P&amp;L Class'!$G$44,'P&amp;L Class'!$H$44,'P&amp;L Class'!$I$44,'P&amp;L Class'!$J$44,'P&amp;L Class'!$K$44,'P&amp;L Class'!$K$45,'P&amp;L Class'!$K$47,'P&amp;L Class'!$F$48,'P&amp;L Class'!$G$48,'P&amp;L Class'!$H$48,'P&amp;L Class'!$I$48,'P&amp;L Class'!$J$48</definedName>
    <definedName name="QB_FORMULA_4" localSheetId="2" hidden="1">'P&amp;L Month'!$O$29,'P&amp;L Month'!$Q$29,'P&amp;L Month'!$F$30,'P&amp;L Month'!$G$30,'P&amp;L Month'!$H$30,'P&amp;L Month'!$I$30,'P&amp;L Month'!$J$30,'P&amp;L Month'!$K$30,'P&amp;L Month'!$L$30,'P&amp;L Month'!$M$30,'P&amp;L Month'!$N$30,'P&amp;L Month'!$O$30,'P&amp;L Month'!$Q$30,'P&amp;L Month'!$Q$32,'P&amp;L Month'!$Q$33,'P&amp;L Month'!$F$34</definedName>
    <definedName name="QB_FORMULA_5" localSheetId="1" hidden="1">'P&amp;L Class'!$K$48,'P&amp;L Class'!$F$49,'P&amp;L Class'!$G$49,'P&amp;L Class'!$H$49,'P&amp;L Class'!$I$49,'P&amp;L Class'!$J$49,'P&amp;L Class'!$K$49,'P&amp;L Class'!$F$50,'P&amp;L Class'!$G$50,'P&amp;L Class'!$H$50,'P&amp;L Class'!$I$50,'P&amp;L Class'!$J$50,'P&amp;L Class'!$K$50</definedName>
    <definedName name="QB_FORMULA_5" localSheetId="2" hidden="1">'P&amp;L Month'!$G$34,'P&amp;L Month'!$H$34,'P&amp;L Month'!$I$34,'P&amp;L Month'!$J$34,'P&amp;L Month'!$K$34,'P&amp;L Month'!$L$34,'P&amp;L Month'!$M$34,'P&amp;L Month'!$N$34,'P&amp;L Month'!$O$34,'P&amp;L Month'!$Q$34,'P&amp;L Month'!$Q$36,'P&amp;L Month'!$Q$37,'P&amp;L Month'!$Q$38,'P&amp;L Month'!$F$39,'P&amp;L Month'!$G$39,'P&amp;L Month'!$H$39</definedName>
    <definedName name="QB_FORMULA_6" localSheetId="2" hidden="1">'P&amp;L Month'!$I$39,'P&amp;L Month'!$J$39,'P&amp;L Month'!$K$39,'P&amp;L Month'!$L$39,'P&amp;L Month'!$M$39,'P&amp;L Month'!$N$39,'P&amp;L Month'!$O$39,'P&amp;L Month'!$Q$39,'P&amp;L Month'!$Q$41,'P&amp;L Month'!$Q$42,'P&amp;L Month'!$Q$43,'P&amp;L Month'!$F$44,'P&amp;L Month'!$G$44,'P&amp;L Month'!$H$44,'P&amp;L Month'!$I$44,'P&amp;L Month'!$J$44</definedName>
    <definedName name="QB_FORMULA_7" localSheetId="2" hidden="1">'P&amp;L Month'!$K$44,'P&amp;L Month'!$L$44,'P&amp;L Month'!$M$44,'P&amp;L Month'!$N$44,'P&amp;L Month'!$O$44,'P&amp;L Month'!$Q$44,'P&amp;L Month'!$Q$46,'P&amp;L Month'!$F$47,'P&amp;L Month'!$G$47,'P&amp;L Month'!$H$47,'P&amp;L Month'!$I$47,'P&amp;L Month'!$J$47,'P&amp;L Month'!$K$47,'P&amp;L Month'!$L$47,'P&amp;L Month'!$M$47,'P&amp;L Month'!$N$47</definedName>
    <definedName name="QB_FORMULA_8" localSheetId="2" hidden="1">'P&amp;L Month'!$O$47,'P&amp;L Month'!$Q$47,'P&amp;L Month'!$F$48,'P&amp;L Month'!$G$48,'P&amp;L Month'!$H$48,'P&amp;L Month'!$I$48,'P&amp;L Month'!$J$48,'P&amp;L Month'!$K$48,'P&amp;L Month'!$L$48,'P&amp;L Month'!$M$48,'P&amp;L Month'!$N$48,'P&amp;L Month'!$O$48,'P&amp;L Month'!$Q$48,'P&amp;L Month'!$F$49,'P&amp;L Month'!$G$49,'P&amp;L Month'!$H$49</definedName>
    <definedName name="QB_FORMULA_9" localSheetId="2" hidden="1">'P&amp;L Month'!$I$49,'P&amp;L Month'!$J$49,'P&amp;L Month'!$K$49,'P&amp;L Month'!$L$49,'P&amp;L Month'!$M$49,'P&amp;L Month'!$N$49,'P&amp;L Month'!$O$49,'P&amp;L Month'!$Q$49</definedName>
    <definedName name="QB_ROW_1" localSheetId="0" hidden="1">'Bal Sht'!$A$5</definedName>
    <definedName name="QB_ROW_1011" localSheetId="0" hidden="1">'Bal Sht'!$B$6</definedName>
    <definedName name="QB_ROW_1220" localSheetId="0" hidden="1">'Bal Sht'!$C$15</definedName>
    <definedName name="QB_ROW_129020" localSheetId="1" hidden="1">'P&amp;L Class'!$C$46</definedName>
    <definedName name="QB_ROW_129020" localSheetId="2" hidden="1">'P&amp;L Month'!$C$45</definedName>
    <definedName name="QB_ROW_129320" localSheetId="1" hidden="1">'P&amp;L Class'!$C$48</definedName>
    <definedName name="QB_ROW_129320" localSheetId="2" hidden="1">'P&amp;L Month'!$C$47</definedName>
    <definedName name="QB_ROW_1311" localSheetId="0" hidden="1">'Bal Sht'!$B$11</definedName>
    <definedName name="QB_ROW_134230" localSheetId="1" hidden="1">'P&amp;L Class'!$D$20</definedName>
    <definedName name="QB_ROW_134230" localSheetId="2" hidden="1">'P&amp;L Month'!$D$20</definedName>
    <definedName name="QB_ROW_14011" localSheetId="0" hidden="1">'Bal Sht'!$B$14</definedName>
    <definedName name="QB_ROW_14311" localSheetId="0" hidden="1">'Bal Sht'!$B$17</definedName>
    <definedName name="QB_ROW_158230" localSheetId="1" hidden="1">'P&amp;L Class'!$D$36</definedName>
    <definedName name="QB_ROW_158230" localSheetId="2" hidden="1">'P&amp;L Month'!$D$36</definedName>
    <definedName name="QB_ROW_17221" localSheetId="0" hidden="1">'Bal Sht'!$C$16</definedName>
    <definedName name="QB_ROW_18301" localSheetId="1" hidden="1">'P&amp;L Class'!$A$50</definedName>
    <definedName name="QB_ROW_18301" localSheetId="2" hidden="1">'P&amp;L Month'!$A$49</definedName>
    <definedName name="QB_ROW_20012" localSheetId="1" hidden="1">'P&amp;L Class'!$B$5</definedName>
    <definedName name="QB_ROW_20012" localSheetId="2" hidden="1">'P&amp;L Month'!$B$5</definedName>
    <definedName name="QB_ROW_2021" localSheetId="0" hidden="1">'Bal Sht'!$C$7</definedName>
    <definedName name="QB_ROW_20312" localSheetId="1" hidden="1">'P&amp;L Class'!$B$24</definedName>
    <definedName name="QB_ROW_20312" localSheetId="2" hidden="1">'P&amp;L Month'!$B$24</definedName>
    <definedName name="QB_ROW_205020" localSheetId="1" hidden="1">'P&amp;L Class'!$C$6</definedName>
    <definedName name="QB_ROW_205020" localSheetId="2" hidden="1">'P&amp;L Month'!$C$6</definedName>
    <definedName name="QB_ROW_205320" localSheetId="1" hidden="1">'P&amp;L Class'!$C$12</definedName>
    <definedName name="QB_ROW_205320" localSheetId="2" hidden="1">'P&amp;L Month'!$C$12</definedName>
    <definedName name="QB_ROW_206020" localSheetId="1" hidden="1">'P&amp;L Class'!$C$14</definedName>
    <definedName name="QB_ROW_206020" localSheetId="2" hidden="1">'P&amp;L Month'!$C$13</definedName>
    <definedName name="QB_ROW_206230" localSheetId="2" hidden="1">'P&amp;L Month'!$D$17</definedName>
    <definedName name="QB_ROW_206320" localSheetId="1" hidden="1">'P&amp;L Class'!$C$18</definedName>
    <definedName name="QB_ROW_206320" localSheetId="2" hidden="1">'P&amp;L Month'!$C$18</definedName>
    <definedName name="QB_ROW_207020" localSheetId="1" hidden="1">'P&amp;L Class'!$C$19</definedName>
    <definedName name="QB_ROW_207020" localSheetId="2" hidden="1">'P&amp;L Month'!$C$19</definedName>
    <definedName name="QB_ROW_207230" localSheetId="1" hidden="1">'P&amp;L Class'!$D$22</definedName>
    <definedName name="QB_ROW_207230" localSheetId="2" hidden="1">'P&amp;L Month'!$D$22</definedName>
    <definedName name="QB_ROW_207320" localSheetId="1" hidden="1">'P&amp;L Class'!$C$23</definedName>
    <definedName name="QB_ROW_207320" localSheetId="2" hidden="1">'P&amp;L Month'!$C$23</definedName>
    <definedName name="QB_ROW_208020" localSheetId="1" hidden="1">'P&amp;L Class'!$C$35</definedName>
    <definedName name="QB_ROW_208020" localSheetId="2" hidden="1">'P&amp;L Month'!$C$35</definedName>
    <definedName name="QB_ROW_208320" localSheetId="1" hidden="1">'P&amp;L Class'!$C$39</definedName>
    <definedName name="QB_ROW_208320" localSheetId="2" hidden="1">'P&amp;L Month'!$C$39</definedName>
    <definedName name="QB_ROW_21012" localSheetId="1" hidden="1">'P&amp;L Class'!$B$25</definedName>
    <definedName name="QB_ROW_21012" localSheetId="2" hidden="1">'P&amp;L Month'!$B$25</definedName>
    <definedName name="QB_ROW_21312" localSheetId="1" hidden="1">'P&amp;L Class'!$B$49</definedName>
    <definedName name="QB_ROW_21312" localSheetId="2" hidden="1">'P&amp;L Month'!$B$48</definedName>
    <definedName name="QB_ROW_215240" localSheetId="1" hidden="1">'P&amp;L Class'!$E$28</definedName>
    <definedName name="QB_ROW_215240" localSheetId="2" hidden="1">'P&amp;L Month'!$E$28</definedName>
    <definedName name="QB_ROW_217220" localSheetId="1" hidden="1">'P&amp;L Class'!$C$45</definedName>
    <definedName name="QB_ROW_221230" localSheetId="1" hidden="1">'P&amp;L Class'!$D$41</definedName>
    <definedName name="QB_ROW_221230" localSheetId="2" hidden="1">'P&amp;L Month'!$D$41</definedName>
    <definedName name="QB_ROW_228020" localSheetId="1" hidden="1">'P&amp;L Class'!$C$26</definedName>
    <definedName name="QB_ROW_228020" localSheetId="2" hidden="1">'P&amp;L Month'!$C$26</definedName>
    <definedName name="QB_ROW_228320" localSheetId="1" hidden="1">'P&amp;L Class'!$C$30</definedName>
    <definedName name="QB_ROW_228320" localSheetId="2" hidden="1">'P&amp;L Month'!$C$30</definedName>
    <definedName name="QB_ROW_230230" localSheetId="0" hidden="1">'Bal Sht'!$D$8</definedName>
    <definedName name="QB_ROW_2321" localSheetId="0" hidden="1">'Bal Sht'!$C$10</definedName>
    <definedName name="QB_ROW_245230" localSheetId="0" hidden="1">'Bal Sht'!$D$9</definedName>
    <definedName name="QB_ROW_247020" localSheetId="1" hidden="1">'P&amp;L Class'!$C$40</definedName>
    <definedName name="QB_ROW_247020" localSheetId="2" hidden="1">'P&amp;L Month'!$C$40</definedName>
    <definedName name="QB_ROW_247320" localSheetId="1" hidden="1">'P&amp;L Class'!$C$44</definedName>
    <definedName name="QB_ROW_247320" localSheetId="2" hidden="1">'P&amp;L Month'!$C$44</definedName>
    <definedName name="QB_ROW_248230" localSheetId="1" hidden="1">'P&amp;L Class'!$D$42</definedName>
    <definedName name="QB_ROW_248230" localSheetId="2" hidden="1">'P&amp;L Month'!$D$42</definedName>
    <definedName name="QB_ROW_249230" localSheetId="1" hidden="1">'P&amp;L Class'!$D$43</definedName>
    <definedName name="QB_ROW_249230" localSheetId="2" hidden="1">'P&amp;L Month'!$D$43</definedName>
    <definedName name="QB_ROW_259230" localSheetId="1" hidden="1">'P&amp;L Class'!$D$47</definedName>
    <definedName name="QB_ROW_259230" localSheetId="2" hidden="1">'P&amp;L Month'!$D$46</definedName>
    <definedName name="QB_ROW_260230" localSheetId="1" hidden="1">'P&amp;L Class'!$D$32</definedName>
    <definedName name="QB_ROW_260230" localSheetId="2" hidden="1">'P&amp;L Month'!$D$32</definedName>
    <definedName name="QB_ROW_261220" localSheetId="1" hidden="1">'P&amp;L Class'!$C$13</definedName>
    <definedName name="QB_ROW_262230" localSheetId="1" hidden="1">'P&amp;L Class'!$D$15</definedName>
    <definedName name="QB_ROW_262230" localSheetId="2" hidden="1">'P&amp;L Month'!$D$14</definedName>
    <definedName name="QB_ROW_263230" localSheetId="1" hidden="1">'P&amp;L Class'!$D$16</definedName>
    <definedName name="QB_ROW_263230" localSheetId="2" hidden="1">'P&amp;L Month'!$D$15</definedName>
    <definedName name="QB_ROW_264230" localSheetId="1" hidden="1">'P&amp;L Class'!$D$17</definedName>
    <definedName name="QB_ROW_264230" localSheetId="2" hidden="1">'P&amp;L Month'!$D$16</definedName>
    <definedName name="QB_ROW_266230" localSheetId="1" hidden="1">'P&amp;L Class'!$D$21</definedName>
    <definedName name="QB_ROW_266230" localSheetId="2" hidden="1">'P&amp;L Month'!$D$21</definedName>
    <definedName name="QB_ROW_268020" localSheetId="1" hidden="1">'P&amp;L Class'!$C$31</definedName>
    <definedName name="QB_ROW_268020" localSheetId="2" hidden="1">'P&amp;L Month'!$C$31</definedName>
    <definedName name="QB_ROW_268320" localSheetId="1" hidden="1">'P&amp;L Class'!$C$34</definedName>
    <definedName name="QB_ROW_268320" localSheetId="2" hidden="1">'P&amp;L Month'!$C$34</definedName>
    <definedName name="QB_ROW_271230" localSheetId="1" hidden="1">'P&amp;L Class'!$D$37</definedName>
    <definedName name="QB_ROW_271230" localSheetId="2" hidden="1">'P&amp;L Month'!$D$37</definedName>
    <definedName name="QB_ROW_272230" localSheetId="1" hidden="1">'P&amp;L Class'!$D$38</definedName>
    <definedName name="QB_ROW_272230" localSheetId="2" hidden="1">'P&amp;L Month'!$D$38</definedName>
    <definedName name="QB_ROW_274230" localSheetId="1" hidden="1">'P&amp;L Class'!$D$7</definedName>
    <definedName name="QB_ROW_274230" localSheetId="2" hidden="1">'P&amp;L Month'!$D$7</definedName>
    <definedName name="QB_ROW_275230" localSheetId="1" hidden="1">'P&amp;L Class'!$D$8</definedName>
    <definedName name="QB_ROW_275230" localSheetId="2" hidden="1">'P&amp;L Month'!$D$8</definedName>
    <definedName name="QB_ROW_276230" localSheetId="1" hidden="1">'P&amp;L Class'!$D$10</definedName>
    <definedName name="QB_ROW_276230" localSheetId="2" hidden="1">'P&amp;L Month'!$D$10</definedName>
    <definedName name="QB_ROW_282030" localSheetId="1" hidden="1">'P&amp;L Class'!$D$27</definedName>
    <definedName name="QB_ROW_282030" localSheetId="2" hidden="1">'P&amp;L Month'!$D$27</definedName>
    <definedName name="QB_ROW_282330" localSheetId="1" hidden="1">'P&amp;L Class'!$D$29</definedName>
    <definedName name="QB_ROW_282330" localSheetId="2" hidden="1">'P&amp;L Month'!$D$29</definedName>
    <definedName name="QB_ROW_284230" localSheetId="1" hidden="1">'P&amp;L Class'!$D$33</definedName>
    <definedName name="QB_ROW_284230" localSheetId="2" hidden="1">'P&amp;L Month'!$D$33</definedName>
    <definedName name="QB_ROW_301" localSheetId="0" hidden="1">'Bal Sht'!$A$12</definedName>
    <definedName name="QB_ROW_7001" localSheetId="0" hidden="1">'Bal Sht'!$A$13</definedName>
    <definedName name="QB_ROW_7301" localSheetId="0" hidden="1">'Bal Sht'!$A$18</definedName>
    <definedName name="QB_SUBTITLE_3" localSheetId="0" hidden="1">'Bal Sht'!$A$3</definedName>
    <definedName name="QB_SUBTITLE_3" localSheetId="1" hidden="1">'P&amp;L Class'!$A$3</definedName>
    <definedName name="QB_SUBTITLE_3" localSheetId="2" hidden="1">'P&amp;L Month'!$A$3</definedName>
    <definedName name="QB_TIME_5" localSheetId="0" hidden="1">'Bal Sht'!$F$1</definedName>
    <definedName name="QB_TIME_5" localSheetId="1" hidden="1">'P&amp;L Class'!$K$1</definedName>
    <definedName name="QB_TIME_5" localSheetId="2" hidden="1">'P&amp;L Month'!$Q$1</definedName>
    <definedName name="QB_TITLE_2" localSheetId="0" hidden="1">'Bal Sht'!$A$2</definedName>
    <definedName name="QB_TITLE_2" localSheetId="1" hidden="1">'P&amp;L Class'!$A$2</definedName>
    <definedName name="QB_TITLE_2" localSheetId="2" hidden="1">'P&amp;L Month'!$A$2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"C:\Documents and Settings\Steven Olson\My Documents\NCLA\Restored Files\NorthernColoradoLegislativeAlliance-Steve's Ver Update Jul2014 on 031113.QBW"</definedName>
    <definedName name="QBCOMPANYFILENAME" localSheetId="1">"C:\Documents and Settings\Steven Olson\My Documents\NCLA\Restored Files\NorthernColoradoLegislativeAlliance-Steve's Ver Update Jul2014 on 031113.QBW"</definedName>
    <definedName name="QBCOMPANYFILENAME" localSheetId="2">"C:\Documents and Settings\Steven Olson\My Documents\NCLA\Restored Files\NorthernColoradoLegislativeAlliance-Steve's Ver Update Jul2014 on 031113.QBW"</definedName>
    <definedName name="QBENDDATE" localSheetId="0">20140630</definedName>
    <definedName name="QBENDDATE" localSheetId="1">20140709</definedName>
    <definedName name="QBENDDATE" localSheetId="2">20140630</definedName>
    <definedName name="QBHEADERSONSCREEN" localSheetId="0">TRUE</definedName>
    <definedName name="QBHEADERSONSCREEN" localSheetId="1">TRUE</definedName>
    <definedName name="QBHEADERSONSCREEN" localSheetId="2">TRUE</definedName>
    <definedName name="QBMETADATASIZE" localSheetId="0">5809</definedName>
    <definedName name="QBMETADATASIZE" localSheetId="1">5809</definedName>
    <definedName name="QBMETADATASIZE" localSheetId="2">5809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FALSE</definedName>
    <definedName name="QBPRESERVESPACE" localSheetId="1">FALSE</definedName>
    <definedName name="QBPRESERVESPACE" localSheetId="2">FALSE</definedName>
    <definedName name="QBREPORTCOLAXIS" localSheetId="0">6</definedName>
    <definedName name="QBREPORTCOLAXIS" localSheetId="1">19</definedName>
    <definedName name="QBREPORTCOLAXIS" localSheetId="2">6</definedName>
    <definedName name="QBREPORTCOMPANYID" localSheetId="0">"cd4fe73a474d4b47a4cf7d6c39176d08"</definedName>
    <definedName name="QBREPORTCOMPANYID" localSheetId="1">"cd4fe73a474d4b47a4cf7d6c39176d08"</definedName>
    <definedName name="QBREPORTCOMPANYID" localSheetId="2">"cd4fe73a474d4b47a4cf7d6c39176d08"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1">0</definedName>
    <definedName name="QBREPORTSUBCOLAXIS" localSheetId="2">0</definedName>
    <definedName name="QBREPORTTYPE" localSheetId="0">5</definedName>
    <definedName name="QBREPORTTYPE" localSheetId="1">3</definedName>
    <definedName name="QBREPORTTYPE" localSheetId="2">0</definedName>
    <definedName name="QBROWHEADERS" localSheetId="0">4</definedName>
    <definedName name="QBROWHEADERS" localSheetId="1">5</definedName>
    <definedName name="QBROWHEADERS" localSheetId="2">5</definedName>
    <definedName name="QBSTARTDATE" localSheetId="0">20140501</definedName>
    <definedName name="QBSTARTDATE" localSheetId="1">20130901</definedName>
    <definedName name="QBSTARTDATE" localSheetId="2">20130901</definedName>
  </definedNames>
  <calcPr fullCalcOnLoad="1"/>
</workbook>
</file>

<file path=xl/sharedStrings.xml><?xml version="1.0" encoding="utf-8"?>
<sst xmlns="http://schemas.openxmlformats.org/spreadsheetml/2006/main" count="141" uniqueCount="94">
  <si>
    <t>9:32 AM</t>
  </si>
  <si>
    <t>Northern Colorado Legislative Alliance</t>
  </si>
  <si>
    <t>Profit &amp; Loss</t>
  </si>
  <si>
    <t>Cash Basis</t>
  </si>
  <si>
    <t>September 2013 through June 2014</t>
  </si>
  <si>
    <t>Sep 13</t>
  </si>
  <si>
    <t>Oct 13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</si>
  <si>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</si>
  <si>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</si>
  <si>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</si>
  <si>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</si>
  <si>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</si>
  <si>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</si>
  <si>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</si>
  <si>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</si>
  <si>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TOTAL</t>
  </si>
  <si>
    <t>Income</t>
  </si>
  <si>
    <t>4200 · NCLA Invest from Members</t>
  </si>
  <si>
    <t>4210 · NCLA Dues Fort Collins</t>
  </si>
  <si>
    <t>4220 · NCLA Dues Greeley</t>
  </si>
  <si>
    <t>4230 · NCLA Dues Loveland</t>
  </si>
  <si>
    <t>Total 4200 · NCLA Invest from Members</t>
  </si>
  <si>
    <t>4400 · NCLA Sponsorships</t>
  </si>
  <si>
    <t>4410 · FOB Fort Collins</t>
  </si>
  <si>
    <t>4420 · FOB Greeley</t>
  </si>
  <si>
    <t>4430 · FOB Loveland</t>
  </si>
  <si>
    <t>4400 · NCLA Sponsorships - Other</t>
  </si>
  <si>
    <t>Total 4400 · NCLA Sponsorships</t>
  </si>
  <si>
    <t>4600 · NCLA Events</t>
  </si>
  <si>
    <t>4630 · Mission to Capitol</t>
  </si>
  <si>
    <t>4640 · Legislative Wrap UP</t>
  </si>
  <si>
    <t>4600 · NCLA Events - Other</t>
  </si>
  <si>
    <t>Total 4600 · NCLA Events</t>
  </si>
  <si>
    <t>Total Income</t>
  </si>
  <si>
    <t>Expense</t>
  </si>
  <si>
    <t>6100 · Professional Fees</t>
  </si>
  <si>
    <t>6130 · Capital Solutions Billings</t>
  </si>
  <si>
    <t>6131 · Capitol Solutions Fees</t>
  </si>
  <si>
    <t>Total 6130 · Capital Solutions Billings</t>
  </si>
  <si>
    <t>Total 6100 · Professional Fees</t>
  </si>
  <si>
    <t>6200 · Contract Admin Support</t>
  </si>
  <si>
    <t>6210 · Contract Admin</t>
  </si>
  <si>
    <t>6220 · Reimb - Phone charges</t>
  </si>
  <si>
    <t>Total 6200 · Contract Admin Support</t>
  </si>
  <si>
    <t>6300 · Events</t>
  </si>
  <si>
    <t>6330 · Mission to Capitol</t>
  </si>
  <si>
    <t>6340 · Legislative Wrap Up</t>
  </si>
  <si>
    <t>6390 · Events - Other</t>
  </si>
  <si>
    <t>Total 6300 · Events</t>
  </si>
  <si>
    <t>6500 · Technology</t>
  </si>
  <si>
    <t>6520 · Website</t>
  </si>
  <si>
    <t>6540 · Voter Voice</t>
  </si>
  <si>
    <t>6560 · Conference Calls</t>
  </si>
  <si>
    <t>Total 6500 · Technology</t>
  </si>
  <si>
    <t>6700 · Operating Expense</t>
  </si>
  <si>
    <t>6750 · Misc. - Taxes and  filing fees</t>
  </si>
  <si>
    <t>Total 6700 · Operating Expense</t>
  </si>
  <si>
    <t>Total Expense</t>
  </si>
  <si>
    <t>Net Income</t>
  </si>
  <si>
    <t>7:22 PM</t>
  </si>
  <si>
    <t>Balance Sheet</t>
  </si>
  <si>
    <t>As of June 30, 2014</t>
  </si>
  <si>
    <t>May 31, 14</t>
  </si>
  <si>
    <t>Jun 30, 14</t>
  </si>
  <si>
    <t>ASSETS</t>
  </si>
  <si>
    <t>Current Assets</t>
  </si>
  <si>
    <t>Checking/Savings</t>
  </si>
  <si>
    <t>1020 · Home State Bank-Loveland</t>
  </si>
  <si>
    <t>1025 · Cash Reserves</t>
  </si>
  <si>
    <t>Total Checking/Savings</t>
  </si>
  <si>
    <t>Total Current Assets</t>
  </si>
  <si>
    <t>TOTAL ASSETS</t>
  </si>
  <si>
    <t>LIABILITIES &amp; EQUITY</t>
  </si>
  <si>
    <t>Equity</t>
  </si>
  <si>
    <t>3500 · *Retained Earnings</t>
  </si>
  <si>
    <t>Total Equity</t>
  </si>
  <si>
    <t>TOTAL LIABILITIES &amp; EQUITY</t>
  </si>
  <si>
    <t>Change</t>
  </si>
  <si>
    <t>9:04 PM</t>
  </si>
  <si>
    <t>Profit &amp; Loss by Class</t>
  </si>
  <si>
    <t>Accrual Basis</t>
  </si>
  <si>
    <t>September 1, 2013 through July 9, 2014</t>
  </si>
  <si>
    <t>Events</t>
  </si>
  <si>
    <t>Gen Operating</t>
  </si>
  <si>
    <t>Mbr Organizations</t>
  </si>
  <si>
    <t>Professional Fees</t>
  </si>
  <si>
    <t>Sponsorships</t>
  </si>
  <si>
    <t>4300 · NCLA Dues fm Other Organization</t>
  </si>
  <si>
    <t>6600 · NCLA Board Meetings</t>
  </si>
  <si>
    <t>4225 NCLA Dues Greeley - Prior Yr</t>
  </si>
  <si>
    <t>4235 NCLA Dues Loveland - Prior Yr</t>
  </si>
  <si>
    <t>Sep thru Jun</t>
  </si>
  <si>
    <t>4225 - NCLA Dues Greeley - Prior Yr</t>
  </si>
  <si>
    <t>4235 - NCLA Dues Loveland - Prior Yr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</si>
</sst>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45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12"/>
      <color indexed="1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5" fontId="6" fillId="0" borderId="0" xfId="0" applyNumberFormat="1" applyFont="1" applyBorder="1" applyAlignment="1">
      <alignment/>
    </xf>
    <xf numFmtId="49" fontId="1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125" zoomScaleNormal="12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" sqref="G4"/>
    </sheetView>
  </sheetViews>
  <sheetFormatPr defaultColWidth="8.8515625" defaultRowHeight="12.75"/>
  <cols>
    <col min="1" max="3" width="3.00390625" style="16" customWidth="1"/>
    <col min="4" max="4" width="27.28125" style="16" customWidth="1"/>
    <col min="5" max="5" width="8.8515625" style="17" bestFit="1" customWidth="1"/>
    <col min="6" max="6" width="9.7109375" style="17" bestFit="1" customWidth="1"/>
    <col min="7" max="7" width="10.140625" style="0" bestFit="1" customWidth="1"/>
  </cols>
  <sheetData>
    <row r="1" spans="1:6" ht="15.75">
      <c r="A1" s="3" t="s">
        <v>1</v>
      </c>
      <c r="B1" s="2"/>
      <c r="C1" s="2"/>
      <c r="D1" s="2"/>
      <c r="E1" s="1"/>
      <c r="F1" s="11" t="s">
        <v>59</v>
      </c>
    </row>
    <row r="2" spans="1:6" ht="18">
      <c r="A2" s="4" t="s">
        <v>60</v>
      </c>
      <c r="B2" s="2"/>
      <c r="C2" s="2"/>
      <c r="D2" s="2"/>
      <c r="E2" s="1"/>
      <c r="F2" s="12">
        <v>41829</v>
      </c>
    </row>
    <row r="3" spans="1:6" ht="12">
      <c r="A3" s="5" t="s">
        <v>61</v>
      </c>
      <c r="B3" s="2"/>
      <c r="C3" s="2"/>
      <c r="D3" s="2"/>
      <c r="E3" s="1"/>
      <c r="F3" s="11" t="s">
        <v>3</v>
      </c>
    </row>
    <row r="4" spans="1:7" s="15" customFormat="1" ht="12.75" thickBot="1">
      <c r="A4" s="13"/>
      <c r="B4" s="13"/>
      <c r="C4" s="13"/>
      <c r="D4" s="13"/>
      <c r="E4" s="14" t="s">
        <v>62</v>
      </c>
      <c r="F4" s="14" t="s">
        <v>63</v>
      </c>
      <c r="G4" s="19" t="s">
        <v>77</v>
      </c>
    </row>
    <row r="5" spans="1:6" ht="12.75" thickTop="1">
      <c r="A5" s="2" t="s">
        <v>64</v>
      </c>
      <c r="B5" s="2"/>
      <c r="C5" s="2"/>
      <c r="D5" s="2"/>
      <c r="E5" s="6"/>
      <c r="F5" s="6"/>
    </row>
    <row r="6" spans="1:6" ht="12">
      <c r="A6" s="2"/>
      <c r="B6" s="2" t="s">
        <v>65</v>
      </c>
      <c r="C6" s="2"/>
      <c r="D6" s="2"/>
      <c r="E6" s="6"/>
      <c r="F6" s="6"/>
    </row>
    <row r="7" spans="1:6" ht="12">
      <c r="A7" s="2"/>
      <c r="B7" s="2"/>
      <c r="C7" s="2" t="s">
        <v>66</v>
      </c>
      <c r="D7" s="2"/>
      <c r="E7" s="6"/>
      <c r="F7" s="6"/>
    </row>
    <row r="8" spans="1:7" ht="12">
      <c r="A8" s="2"/>
      <c r="B8" s="2"/>
      <c r="C8" s="2"/>
      <c r="D8" s="2" t="s">
        <v>67</v>
      </c>
      <c r="E8" s="6">
        <v>18904.35</v>
      </c>
      <c r="F8" s="6">
        <v>3351.65</v>
      </c>
      <c r="G8" s="18">
        <f>F8-E8</f>
        <v>-15552.699999999999</v>
      </c>
    </row>
    <row r="9" spans="1:7" ht="12.75" thickBot="1">
      <c r="A9" s="2"/>
      <c r="B9" s="2"/>
      <c r="C9" s="2"/>
      <c r="D9" s="2" t="s">
        <v>68</v>
      </c>
      <c r="E9" s="7">
        <v>4000</v>
      </c>
      <c r="F9" s="7">
        <v>15000</v>
      </c>
      <c r="G9" s="18">
        <f>F9-E9</f>
        <v>11000</v>
      </c>
    </row>
    <row r="10" spans="1:7" ht="12.75" thickBot="1">
      <c r="A10" s="2"/>
      <c r="B10" s="2"/>
      <c r="C10" s="2" t="s">
        <v>69</v>
      </c>
      <c r="D10" s="2"/>
      <c r="E10" s="8">
        <f>ROUND(SUM(E7:E9),5)</f>
        <v>22904.35</v>
      </c>
      <c r="F10" s="8">
        <f>ROUND(SUM(F7:F9),5)</f>
        <v>18351.65</v>
      </c>
      <c r="G10" s="18">
        <f>F10-E10</f>
        <v>-4552.699999999997</v>
      </c>
    </row>
    <row r="11" spans="1:7" ht="25.5" customHeight="1" thickBot="1">
      <c r="A11" s="2"/>
      <c r="B11" s="2" t="s">
        <v>70</v>
      </c>
      <c r="C11" s="2"/>
      <c r="D11" s="2"/>
      <c r="E11" s="8">
        <f>ROUND(E6+E10,5)</f>
        <v>22904.35</v>
      </c>
      <c r="F11" s="8">
        <f>ROUND(F6+F10,5)</f>
        <v>18351.65</v>
      </c>
      <c r="G11" s="18">
        <f>F11-E11</f>
        <v>-4552.699999999997</v>
      </c>
    </row>
    <row r="12" spans="1:7" s="10" customFormat="1" ht="25.5" customHeight="1" thickBot="1">
      <c r="A12" s="2" t="s">
        <v>71</v>
      </c>
      <c r="B12" s="2"/>
      <c r="C12" s="2"/>
      <c r="D12" s="2"/>
      <c r="E12" s="9">
        <f>ROUND(E5+E11,5)</f>
        <v>22904.35</v>
      </c>
      <c r="F12" s="9">
        <f>ROUND(F5+F11,5)</f>
        <v>18351.65</v>
      </c>
      <c r="G12" s="18">
        <f>F12-E12</f>
        <v>-4552.699999999997</v>
      </c>
    </row>
    <row r="13" spans="1:6" ht="27" customHeight="1" thickTop="1">
      <c r="A13" s="2" t="s">
        <v>72</v>
      </c>
      <c r="B13" s="2"/>
      <c r="C13" s="2"/>
      <c r="D13" s="2"/>
      <c r="E13" s="6"/>
      <c r="F13" s="6"/>
    </row>
    <row r="14" spans="1:6" ht="12">
      <c r="A14" s="2"/>
      <c r="B14" s="2" t="s">
        <v>73</v>
      </c>
      <c r="C14" s="2"/>
      <c r="D14" s="2"/>
      <c r="E14" s="6"/>
      <c r="F14" s="6"/>
    </row>
    <row r="15" spans="1:7" ht="12">
      <c r="A15" s="2"/>
      <c r="B15" s="2"/>
      <c r="C15" s="2" t="s">
        <v>74</v>
      </c>
      <c r="D15" s="2"/>
      <c r="E15" s="6">
        <v>23829.95</v>
      </c>
      <c r="F15" s="6">
        <v>23829.95</v>
      </c>
      <c r="G15" s="18">
        <f>F15-E15</f>
        <v>0</v>
      </c>
    </row>
    <row r="16" spans="1:7" ht="12.75" thickBot="1">
      <c r="A16" s="2"/>
      <c r="B16" s="2"/>
      <c r="C16" s="2" t="s">
        <v>58</v>
      </c>
      <c r="D16" s="2"/>
      <c r="E16" s="7">
        <v>-925.6</v>
      </c>
      <c r="F16" s="7">
        <v>-5478.3</v>
      </c>
      <c r="G16" s="18">
        <f>F16-E16</f>
        <v>-4552.7</v>
      </c>
    </row>
    <row r="17" spans="1:7" ht="12.75" thickBot="1">
      <c r="A17" s="2"/>
      <c r="B17" s="2" t="s">
        <v>75</v>
      </c>
      <c r="C17" s="2"/>
      <c r="D17" s="2"/>
      <c r="E17" s="8">
        <f>ROUND(SUM(E14:E16),5)</f>
        <v>22904.35</v>
      </c>
      <c r="F17" s="8">
        <f>ROUND(SUM(F14:F16),5)</f>
        <v>18351.65</v>
      </c>
      <c r="G17" s="18">
        <f>F17-E17</f>
        <v>-4552.699999999997</v>
      </c>
    </row>
    <row r="18" spans="1:7" s="10" customFormat="1" ht="25.5" customHeight="1" thickBot="1">
      <c r="A18" s="2" t="s">
        <v>76</v>
      </c>
      <c r="B18" s="2"/>
      <c r="C18" s="2"/>
      <c r="D18" s="2"/>
      <c r="E18" s="9">
        <f>ROUND(E13+E17,5)</f>
        <v>22904.35</v>
      </c>
      <c r="F18" s="9">
        <f>ROUND(F13+F17,5)</f>
        <v>18351.65</v>
      </c>
      <c r="G18" s="18">
        <f>F18-E18</f>
        <v>-4552.699999999997</v>
      </c>
    </row>
    <row r="19" ht="12.75" thickTop="1"/>
  </sheetData>
  <sheetProtection/>
  <printOptions/>
  <pageMargins left="0.75" right="0.75" top="1" bottom="1" header="0.1" footer="0.5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125" zoomScaleNormal="12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1" sqref="E11:K11"/>
    </sheetView>
  </sheetViews>
  <sheetFormatPr defaultColWidth="8.8515625" defaultRowHeight="12.75"/>
  <cols>
    <col min="1" max="4" width="3.00390625" style="16" customWidth="1"/>
    <col min="5" max="5" width="28.28125" style="16" customWidth="1"/>
    <col min="6" max="6" width="7.421875" style="17" bestFit="1" customWidth="1"/>
    <col min="7" max="7" width="12.28125" style="17" bestFit="1" customWidth="1"/>
    <col min="8" max="9" width="15.421875" style="17" bestFit="1" customWidth="1"/>
    <col min="10" max="10" width="12.140625" style="17" bestFit="1" customWidth="1"/>
    <col min="11" max="11" width="11.421875" style="17" bestFit="1" customWidth="1"/>
  </cols>
  <sheetData>
    <row r="1" spans="1:11" ht="15.75">
      <c r="A1" s="3" t="s">
        <v>1</v>
      </c>
      <c r="B1" s="2"/>
      <c r="C1" s="2"/>
      <c r="D1" s="2"/>
      <c r="E1" s="2"/>
      <c r="F1" s="1"/>
      <c r="G1" s="1"/>
      <c r="H1" s="1"/>
      <c r="I1" s="1"/>
      <c r="J1" s="1"/>
      <c r="K1" s="11" t="s">
        <v>78</v>
      </c>
    </row>
    <row r="2" spans="1:11" ht="18">
      <c r="A2" s="4" t="s">
        <v>79</v>
      </c>
      <c r="B2" s="2"/>
      <c r="C2" s="2"/>
      <c r="D2" s="2"/>
      <c r="E2" s="2"/>
      <c r="F2" s="1"/>
      <c r="G2" s="1"/>
      <c r="H2" s="1"/>
      <c r="I2" s="1"/>
      <c r="J2" s="1"/>
      <c r="K2" s="12">
        <v>41829</v>
      </c>
    </row>
    <row r="3" spans="1:11" ht="12">
      <c r="A3" s="5" t="s">
        <v>81</v>
      </c>
      <c r="B3" s="2"/>
      <c r="C3" s="2"/>
      <c r="D3" s="2"/>
      <c r="E3" s="2"/>
      <c r="F3" s="1"/>
      <c r="G3" s="1"/>
      <c r="H3" s="1"/>
      <c r="I3" s="1"/>
      <c r="J3" s="1"/>
      <c r="K3" s="11" t="s">
        <v>80</v>
      </c>
    </row>
    <row r="4" spans="1:11" s="15" customFormat="1" ht="12.75" thickBot="1">
      <c r="A4" s="13"/>
      <c r="B4" s="13"/>
      <c r="C4" s="13"/>
      <c r="D4" s="13"/>
      <c r="E4" s="13"/>
      <c r="F4" s="14" t="s">
        <v>82</v>
      </c>
      <c r="G4" s="14" t="s">
        <v>83</v>
      </c>
      <c r="H4" s="14" t="s">
        <v>84</v>
      </c>
      <c r="I4" s="14" t="s">
        <v>85</v>
      </c>
      <c r="J4" s="14" t="s">
        <v>86</v>
      </c>
      <c r="K4" s="14" t="s">
        <v>15</v>
      </c>
    </row>
    <row r="5" spans="1:11" ht="12.75" thickTop="1">
      <c r="A5" s="2"/>
      <c r="B5" s="2" t="s">
        <v>16</v>
      </c>
      <c r="C5" s="2"/>
      <c r="D5" s="2"/>
      <c r="E5" s="2"/>
      <c r="F5" s="6"/>
      <c r="G5" s="6"/>
      <c r="H5" s="6"/>
      <c r="I5" s="6"/>
      <c r="J5" s="6"/>
      <c r="K5" s="6"/>
    </row>
    <row r="6" spans="1:11" ht="12">
      <c r="A6" s="2"/>
      <c r="B6" s="2"/>
      <c r="C6" s="2" t="s">
        <v>17</v>
      </c>
      <c r="D6" s="2"/>
      <c r="E6" s="2"/>
      <c r="F6" s="6"/>
      <c r="G6" s="6"/>
      <c r="H6" s="6"/>
      <c r="I6" s="6"/>
      <c r="J6" s="6"/>
      <c r="K6" s="6"/>
    </row>
    <row r="7" spans="1:11" ht="12">
      <c r="A7" s="2"/>
      <c r="B7" s="2"/>
      <c r="C7" s="2"/>
      <c r="D7" s="2" t="s">
        <v>18</v>
      </c>
      <c r="E7" s="2"/>
      <c r="F7" s="6">
        <v>0</v>
      </c>
      <c r="G7" s="6">
        <v>0</v>
      </c>
      <c r="H7" s="6">
        <v>12500</v>
      </c>
      <c r="I7" s="6">
        <v>0</v>
      </c>
      <c r="J7" s="6">
        <v>0</v>
      </c>
      <c r="K7" s="6">
        <f>ROUND(SUM(F7:J7),5)</f>
        <v>12500</v>
      </c>
    </row>
    <row r="8" spans="1:11" ht="12">
      <c r="A8" s="2"/>
      <c r="B8" s="2"/>
      <c r="C8" s="2"/>
      <c r="D8" s="2" t="s">
        <v>19</v>
      </c>
      <c r="E8" s="2"/>
      <c r="F8" s="6">
        <v>0</v>
      </c>
      <c r="G8" s="6">
        <v>0</v>
      </c>
      <c r="H8" s="6">
        <f>11666.6-H9</f>
        <v>10499.94</v>
      </c>
      <c r="I8" s="6">
        <v>0</v>
      </c>
      <c r="J8" s="6">
        <v>0</v>
      </c>
      <c r="K8" s="6">
        <f>ROUND(SUM(F8:J8),5)</f>
        <v>10499.94</v>
      </c>
    </row>
    <row r="9" spans="1:11" ht="12">
      <c r="A9" s="2"/>
      <c r="B9" s="2"/>
      <c r="C9" s="2"/>
      <c r="D9" s="2"/>
      <c r="E9" s="21" t="s">
        <v>89</v>
      </c>
      <c r="F9" s="22"/>
      <c r="G9" s="22"/>
      <c r="H9" s="22">
        <v>1166.66</v>
      </c>
      <c r="I9" s="22"/>
      <c r="J9" s="22"/>
      <c r="K9" s="22"/>
    </row>
    <row r="10" spans="1:11" ht="12">
      <c r="A10" s="2"/>
      <c r="B10" s="2"/>
      <c r="C10" s="2"/>
      <c r="D10" s="2" t="s">
        <v>20</v>
      </c>
      <c r="E10" s="2"/>
      <c r="F10" s="20">
        <v>0</v>
      </c>
      <c r="G10" s="20">
        <v>0</v>
      </c>
      <c r="H10" s="20">
        <f>10833.3-H11</f>
        <v>8666.64</v>
      </c>
      <c r="I10" s="20">
        <v>0</v>
      </c>
      <c r="J10" s="20">
        <v>0</v>
      </c>
      <c r="K10" s="20">
        <f>ROUND(SUM(F10:J10),5)</f>
        <v>8666.64</v>
      </c>
    </row>
    <row r="11" spans="1:11" ht="12.75" thickBot="1">
      <c r="A11" s="2"/>
      <c r="B11" s="2"/>
      <c r="C11" s="2"/>
      <c r="D11" s="2"/>
      <c r="E11" s="21" t="s">
        <v>90</v>
      </c>
      <c r="F11" s="23"/>
      <c r="G11" s="23"/>
      <c r="H11" s="23">
        <v>2166.66</v>
      </c>
      <c r="I11" s="23"/>
      <c r="J11" s="23"/>
      <c r="K11" s="23"/>
    </row>
    <row r="12" spans="1:11" ht="12">
      <c r="A12" s="2"/>
      <c r="B12" s="2"/>
      <c r="C12" s="2" t="s">
        <v>21</v>
      </c>
      <c r="D12" s="2"/>
      <c r="E12" s="2"/>
      <c r="F12" s="6">
        <f>ROUND(SUM(F6:F10),5)</f>
        <v>0</v>
      </c>
      <c r="G12" s="6">
        <f>ROUND(SUM(G6:G10),5)</f>
        <v>0</v>
      </c>
      <c r="H12" s="6">
        <f>ROUND(SUM(H6:H10),5)</f>
        <v>32833.24</v>
      </c>
      <c r="I12" s="6">
        <f>ROUND(SUM(I6:I10),5)</f>
        <v>0</v>
      </c>
      <c r="J12" s="6">
        <f>ROUND(SUM(J6:J10),5)</f>
        <v>0</v>
      </c>
      <c r="K12" s="6">
        <f>ROUND(SUM(F12:J12),5)</f>
        <v>32833.24</v>
      </c>
    </row>
    <row r="13" spans="1:11" ht="25.5" customHeight="1">
      <c r="A13" s="2"/>
      <c r="B13" s="2"/>
      <c r="C13" s="2" t="s">
        <v>87</v>
      </c>
      <c r="D13" s="2"/>
      <c r="E13" s="2"/>
      <c r="F13" s="6">
        <v>0</v>
      </c>
      <c r="G13" s="6">
        <v>0</v>
      </c>
      <c r="H13" s="6">
        <v>6000</v>
      </c>
      <c r="I13" s="6">
        <v>0</v>
      </c>
      <c r="J13" s="6">
        <v>0</v>
      </c>
      <c r="K13" s="6">
        <f>ROUND(SUM(F13:J13),5)</f>
        <v>6000</v>
      </c>
    </row>
    <row r="14" spans="1:11" ht="12">
      <c r="A14" s="2"/>
      <c r="B14" s="2"/>
      <c r="C14" s="2" t="s">
        <v>22</v>
      </c>
      <c r="D14" s="2"/>
      <c r="E14" s="2"/>
      <c r="F14" s="6"/>
      <c r="G14" s="6"/>
      <c r="H14" s="6"/>
      <c r="I14" s="6"/>
      <c r="J14" s="6"/>
      <c r="K14" s="6"/>
    </row>
    <row r="15" spans="1:11" ht="12">
      <c r="A15" s="2"/>
      <c r="B15" s="2"/>
      <c r="C15" s="2"/>
      <c r="D15" s="2" t="s">
        <v>23</v>
      </c>
      <c r="E15" s="2"/>
      <c r="F15" s="6">
        <v>0</v>
      </c>
      <c r="G15" s="6">
        <v>0</v>
      </c>
      <c r="H15" s="6">
        <v>542</v>
      </c>
      <c r="I15" s="6">
        <v>0</v>
      </c>
      <c r="J15" s="6">
        <v>4878</v>
      </c>
      <c r="K15" s="6">
        <f>ROUND(SUM(F15:J15),5)</f>
        <v>5420</v>
      </c>
    </row>
    <row r="16" spans="1:11" ht="12">
      <c r="A16" s="2"/>
      <c r="B16" s="2"/>
      <c r="C16" s="2"/>
      <c r="D16" s="2" t="s">
        <v>24</v>
      </c>
      <c r="E16" s="2"/>
      <c r="F16" s="6">
        <v>0</v>
      </c>
      <c r="G16" s="6">
        <v>0</v>
      </c>
      <c r="H16" s="6">
        <v>0</v>
      </c>
      <c r="I16" s="6">
        <v>0</v>
      </c>
      <c r="J16" s="6">
        <v>4000</v>
      </c>
      <c r="K16" s="6">
        <f>ROUND(SUM(F16:J16),5)</f>
        <v>4000</v>
      </c>
    </row>
    <row r="17" spans="1:11" ht="12.75" thickBot="1">
      <c r="A17" s="2"/>
      <c r="B17" s="2"/>
      <c r="C17" s="2"/>
      <c r="D17" s="2" t="s">
        <v>25</v>
      </c>
      <c r="E17" s="2"/>
      <c r="F17" s="7">
        <v>0</v>
      </c>
      <c r="G17" s="7">
        <v>0</v>
      </c>
      <c r="H17" s="7">
        <v>0</v>
      </c>
      <c r="I17" s="7">
        <v>0</v>
      </c>
      <c r="J17" s="7">
        <v>4000</v>
      </c>
      <c r="K17" s="7">
        <f>ROUND(SUM(F17:J17),5)</f>
        <v>4000</v>
      </c>
    </row>
    <row r="18" spans="1:11" ht="12">
      <c r="A18" s="2"/>
      <c r="B18" s="2"/>
      <c r="C18" s="2" t="s">
        <v>27</v>
      </c>
      <c r="D18" s="2"/>
      <c r="E18" s="2"/>
      <c r="F18" s="6">
        <f>ROUND(SUM(F14:F17),5)</f>
        <v>0</v>
      </c>
      <c r="G18" s="6">
        <f>ROUND(SUM(G14:G17),5)</f>
        <v>0</v>
      </c>
      <c r="H18" s="6">
        <f>ROUND(SUM(H14:H17),5)</f>
        <v>542</v>
      </c>
      <c r="I18" s="6">
        <f>ROUND(SUM(I14:I17),5)</f>
        <v>0</v>
      </c>
      <c r="J18" s="6">
        <f>ROUND(SUM(J14:J17),5)</f>
        <v>12878</v>
      </c>
      <c r="K18" s="6">
        <f>ROUND(SUM(F18:J18),5)</f>
        <v>13420</v>
      </c>
    </row>
    <row r="19" spans="1:11" ht="25.5" customHeight="1">
      <c r="A19" s="2"/>
      <c r="B19" s="2"/>
      <c r="C19" s="2" t="s">
        <v>28</v>
      </c>
      <c r="D19" s="2"/>
      <c r="E19" s="2"/>
      <c r="F19" s="6"/>
      <c r="G19" s="6"/>
      <c r="H19" s="6"/>
      <c r="I19" s="6"/>
      <c r="J19" s="6"/>
      <c r="K19" s="6"/>
    </row>
    <row r="20" spans="1:11" ht="12">
      <c r="A20" s="2"/>
      <c r="B20" s="2"/>
      <c r="C20" s="2"/>
      <c r="D20" s="2" t="s">
        <v>29</v>
      </c>
      <c r="E20" s="2"/>
      <c r="F20" s="6">
        <v>921.45</v>
      </c>
      <c r="G20" s="6">
        <v>0</v>
      </c>
      <c r="H20" s="6">
        <v>0</v>
      </c>
      <c r="I20" s="6">
        <v>0</v>
      </c>
      <c r="J20" s="6">
        <v>0</v>
      </c>
      <c r="K20" s="6">
        <f>ROUND(SUM(F20:J20),5)</f>
        <v>921.45</v>
      </c>
    </row>
    <row r="21" spans="1:11" ht="12">
      <c r="A21" s="2"/>
      <c r="B21" s="2"/>
      <c r="C21" s="2"/>
      <c r="D21" s="2" t="s">
        <v>30</v>
      </c>
      <c r="E21" s="2"/>
      <c r="F21" s="6">
        <v>1966.92</v>
      </c>
      <c r="G21" s="6">
        <v>0</v>
      </c>
      <c r="H21" s="6">
        <v>0</v>
      </c>
      <c r="I21" s="6">
        <v>0</v>
      </c>
      <c r="J21" s="6">
        <v>0</v>
      </c>
      <c r="K21" s="6">
        <f>ROUND(SUM(F21:J21),5)</f>
        <v>1966.92</v>
      </c>
    </row>
    <row r="22" spans="1:11" ht="12.75" thickBot="1">
      <c r="A22" s="2"/>
      <c r="B22" s="2"/>
      <c r="C22" s="2"/>
      <c r="D22" s="2" t="s">
        <v>31</v>
      </c>
      <c r="E22" s="2"/>
      <c r="F22" s="7">
        <v>1978.57</v>
      </c>
      <c r="G22" s="7">
        <v>0</v>
      </c>
      <c r="H22" s="7">
        <v>0</v>
      </c>
      <c r="I22" s="7">
        <v>0</v>
      </c>
      <c r="J22" s="7">
        <v>0</v>
      </c>
      <c r="K22" s="7">
        <f>ROUND(SUM(F22:J22),5)</f>
        <v>1978.57</v>
      </c>
    </row>
    <row r="23" spans="1:11" ht="12.75" thickBot="1">
      <c r="A23" s="2"/>
      <c r="B23" s="2"/>
      <c r="C23" s="2" t="s">
        <v>32</v>
      </c>
      <c r="D23" s="2"/>
      <c r="E23" s="2"/>
      <c r="F23" s="8">
        <f>ROUND(SUM(F19:F22),5)</f>
        <v>4866.94</v>
      </c>
      <c r="G23" s="8">
        <f>ROUND(SUM(G19:G22),5)</f>
        <v>0</v>
      </c>
      <c r="H23" s="8">
        <f>ROUND(SUM(H19:H22),5)</f>
        <v>0</v>
      </c>
      <c r="I23" s="8">
        <f>ROUND(SUM(I19:I22),5)</f>
        <v>0</v>
      </c>
      <c r="J23" s="8">
        <f>ROUND(SUM(J19:J22),5)</f>
        <v>0</v>
      </c>
      <c r="K23" s="8">
        <f>ROUND(SUM(F23:J23),5)</f>
        <v>4866.94</v>
      </c>
    </row>
    <row r="24" spans="1:11" ht="25.5" customHeight="1">
      <c r="A24" s="2"/>
      <c r="B24" s="2" t="s">
        <v>33</v>
      </c>
      <c r="C24" s="2"/>
      <c r="D24" s="2"/>
      <c r="E24" s="2"/>
      <c r="F24" s="6">
        <f>ROUND(F5+SUM(F12:F13)+F18+F23,5)</f>
        <v>4866.94</v>
      </c>
      <c r="G24" s="6">
        <f>ROUND(G5+SUM(G12:G13)+G18+G23,5)</f>
        <v>0</v>
      </c>
      <c r="H24" s="6">
        <f>ROUND(H5+SUM(H12:H13)+H18+H23,5)</f>
        <v>39375.24</v>
      </c>
      <c r="I24" s="6">
        <f>ROUND(I5+SUM(I12:I13)+I18+I23,5)</f>
        <v>0</v>
      </c>
      <c r="J24" s="6">
        <f>ROUND(J5+SUM(J12:J13)+J18+J23,5)</f>
        <v>12878</v>
      </c>
      <c r="K24" s="6">
        <f>ROUND(SUM(F24:J24),5)</f>
        <v>57120.18</v>
      </c>
    </row>
    <row r="25" spans="1:11" ht="25.5" customHeight="1">
      <c r="A25" s="2"/>
      <c r="B25" s="2" t="s">
        <v>34</v>
      </c>
      <c r="C25" s="2"/>
      <c r="D25" s="2"/>
      <c r="E25" s="2"/>
      <c r="F25" s="6"/>
      <c r="G25" s="6"/>
      <c r="H25" s="6"/>
      <c r="I25" s="6"/>
      <c r="J25" s="6"/>
      <c r="K25" s="6"/>
    </row>
    <row r="26" spans="1:11" ht="12">
      <c r="A26" s="2"/>
      <c r="B26" s="2"/>
      <c r="C26" s="2" t="s">
        <v>35</v>
      </c>
      <c r="D26" s="2"/>
      <c r="E26" s="2"/>
      <c r="F26" s="6"/>
      <c r="G26" s="6"/>
      <c r="H26" s="6"/>
      <c r="I26" s="6"/>
      <c r="J26" s="6"/>
      <c r="K26" s="6"/>
    </row>
    <row r="27" spans="1:11" ht="12">
      <c r="A27" s="2"/>
      <c r="B27" s="2"/>
      <c r="C27" s="2"/>
      <c r="D27" s="2" t="s">
        <v>36</v>
      </c>
      <c r="E27" s="2"/>
      <c r="F27" s="6"/>
      <c r="G27" s="6"/>
      <c r="H27" s="6"/>
      <c r="I27" s="6"/>
      <c r="J27" s="6"/>
      <c r="K27" s="6"/>
    </row>
    <row r="28" spans="1:11" ht="12.75" thickBot="1">
      <c r="A28" s="2"/>
      <c r="B28" s="2"/>
      <c r="C28" s="2"/>
      <c r="D28" s="2"/>
      <c r="E28" s="2" t="s">
        <v>37</v>
      </c>
      <c r="F28" s="7">
        <v>0</v>
      </c>
      <c r="G28" s="7">
        <v>0</v>
      </c>
      <c r="H28" s="7">
        <v>0</v>
      </c>
      <c r="I28" s="7">
        <v>29999.97</v>
      </c>
      <c r="J28" s="7">
        <v>0</v>
      </c>
      <c r="K28" s="7">
        <f>ROUND(SUM(F28:J28),5)</f>
        <v>29999.97</v>
      </c>
    </row>
    <row r="29" spans="1:11" ht="12.75" thickBot="1">
      <c r="A29" s="2"/>
      <c r="B29" s="2"/>
      <c r="C29" s="2"/>
      <c r="D29" s="2" t="s">
        <v>38</v>
      </c>
      <c r="E29" s="2"/>
      <c r="F29" s="8">
        <f>ROUND(SUM(F27:F28),5)</f>
        <v>0</v>
      </c>
      <c r="G29" s="8">
        <f>ROUND(SUM(G27:G28),5)</f>
        <v>0</v>
      </c>
      <c r="H29" s="8">
        <f>ROUND(SUM(H27:H28),5)</f>
        <v>0</v>
      </c>
      <c r="I29" s="8">
        <f>ROUND(SUM(I27:I28),5)</f>
        <v>29999.97</v>
      </c>
      <c r="J29" s="8">
        <f>ROUND(SUM(J27:J28),5)</f>
        <v>0</v>
      </c>
      <c r="K29" s="8">
        <f>ROUND(SUM(F29:J29),5)</f>
        <v>29999.97</v>
      </c>
    </row>
    <row r="30" spans="1:11" ht="25.5" customHeight="1">
      <c r="A30" s="2"/>
      <c r="B30" s="2"/>
      <c r="C30" s="2" t="s">
        <v>39</v>
      </c>
      <c r="D30" s="2"/>
      <c r="E30" s="2"/>
      <c r="F30" s="6">
        <f>ROUND(F26+F29,5)</f>
        <v>0</v>
      </c>
      <c r="G30" s="6">
        <f>ROUND(G26+G29,5)</f>
        <v>0</v>
      </c>
      <c r="H30" s="6">
        <f>ROUND(H26+H29,5)</f>
        <v>0</v>
      </c>
      <c r="I30" s="6">
        <f>ROUND(I26+I29,5)</f>
        <v>29999.97</v>
      </c>
      <c r="J30" s="6">
        <f>ROUND(J26+J29,5)</f>
        <v>0</v>
      </c>
      <c r="K30" s="6">
        <f>ROUND(SUM(F30:J30),5)</f>
        <v>29999.97</v>
      </c>
    </row>
    <row r="31" spans="1:11" ht="25.5" customHeight="1">
      <c r="A31" s="2"/>
      <c r="B31" s="2"/>
      <c r="C31" s="2" t="s">
        <v>40</v>
      </c>
      <c r="D31" s="2"/>
      <c r="E31" s="2"/>
      <c r="F31" s="6"/>
      <c r="G31" s="6"/>
      <c r="H31" s="6"/>
      <c r="I31" s="6"/>
      <c r="J31" s="6"/>
      <c r="K31" s="6"/>
    </row>
    <row r="32" spans="1:11" ht="12">
      <c r="A32" s="2"/>
      <c r="B32" s="2"/>
      <c r="C32" s="2"/>
      <c r="D32" s="2" t="s">
        <v>41</v>
      </c>
      <c r="E32" s="2"/>
      <c r="F32" s="6">
        <v>0</v>
      </c>
      <c r="G32" s="6">
        <v>0</v>
      </c>
      <c r="H32" s="6">
        <v>0</v>
      </c>
      <c r="I32" s="6">
        <v>15000</v>
      </c>
      <c r="J32" s="6">
        <v>0</v>
      </c>
      <c r="K32" s="6">
        <f>ROUND(SUM(F32:J32),5)</f>
        <v>15000</v>
      </c>
    </row>
    <row r="33" spans="1:11" ht="12.75" thickBot="1">
      <c r="A33" s="2"/>
      <c r="B33" s="2"/>
      <c r="C33" s="2"/>
      <c r="D33" s="2" t="s">
        <v>42</v>
      </c>
      <c r="E33" s="2"/>
      <c r="F33" s="7">
        <v>0</v>
      </c>
      <c r="G33" s="7">
        <v>227.25</v>
      </c>
      <c r="H33" s="7">
        <v>0</v>
      </c>
      <c r="I33" s="7">
        <v>0</v>
      </c>
      <c r="J33" s="7">
        <v>0</v>
      </c>
      <c r="K33" s="7">
        <f>ROUND(SUM(F33:J33),5)</f>
        <v>227.25</v>
      </c>
    </row>
    <row r="34" spans="1:11" ht="12">
      <c r="A34" s="2"/>
      <c r="B34" s="2"/>
      <c r="C34" s="2" t="s">
        <v>43</v>
      </c>
      <c r="D34" s="2"/>
      <c r="E34" s="2"/>
      <c r="F34" s="6">
        <f>ROUND(SUM(F31:F33),5)</f>
        <v>0</v>
      </c>
      <c r="G34" s="6">
        <f>ROUND(SUM(G31:G33),5)</f>
        <v>227.25</v>
      </c>
      <c r="H34" s="6">
        <f>ROUND(SUM(H31:H33),5)</f>
        <v>0</v>
      </c>
      <c r="I34" s="6">
        <f>ROUND(SUM(I31:I33),5)</f>
        <v>15000</v>
      </c>
      <c r="J34" s="6">
        <f>ROUND(SUM(J31:J33),5)</f>
        <v>0</v>
      </c>
      <c r="K34" s="6">
        <f>ROUND(SUM(F34:J34),5)</f>
        <v>15227.25</v>
      </c>
    </row>
    <row r="35" spans="1:11" ht="25.5" customHeight="1">
      <c r="A35" s="2"/>
      <c r="B35" s="2"/>
      <c r="C35" s="2" t="s">
        <v>44</v>
      </c>
      <c r="D35" s="2"/>
      <c r="E35" s="2"/>
      <c r="F35" s="6"/>
      <c r="G35" s="6"/>
      <c r="H35" s="6"/>
      <c r="I35" s="6"/>
      <c r="J35" s="6"/>
      <c r="K35" s="6"/>
    </row>
    <row r="36" spans="1:11" ht="12">
      <c r="A36" s="2"/>
      <c r="B36" s="2"/>
      <c r="C36" s="2"/>
      <c r="D36" s="2" t="s">
        <v>45</v>
      </c>
      <c r="E36" s="2"/>
      <c r="F36" s="6">
        <v>1928.72</v>
      </c>
      <c r="G36" s="6">
        <v>0</v>
      </c>
      <c r="H36" s="6">
        <v>0</v>
      </c>
      <c r="I36" s="6">
        <v>0</v>
      </c>
      <c r="J36" s="6">
        <v>0</v>
      </c>
      <c r="K36" s="6">
        <f>ROUND(SUM(F36:J36),5)</f>
        <v>1928.72</v>
      </c>
    </row>
    <row r="37" spans="1:11" ht="12">
      <c r="A37" s="2"/>
      <c r="B37" s="2"/>
      <c r="C37" s="2"/>
      <c r="D37" s="2" t="s">
        <v>46</v>
      </c>
      <c r="E37" s="2"/>
      <c r="F37" s="6">
        <v>5094.27</v>
      </c>
      <c r="G37" s="6">
        <v>0</v>
      </c>
      <c r="H37" s="6">
        <v>0</v>
      </c>
      <c r="I37" s="6">
        <v>0</v>
      </c>
      <c r="J37" s="6">
        <v>0</v>
      </c>
      <c r="K37" s="6">
        <f>ROUND(SUM(F37:J37),5)</f>
        <v>5094.27</v>
      </c>
    </row>
    <row r="38" spans="1:11" ht="12.75" thickBot="1">
      <c r="A38" s="2"/>
      <c r="B38" s="2"/>
      <c r="C38" s="2"/>
      <c r="D38" s="2" t="s">
        <v>47</v>
      </c>
      <c r="E38" s="2"/>
      <c r="F38" s="7">
        <v>399.57</v>
      </c>
      <c r="G38" s="7">
        <v>0</v>
      </c>
      <c r="H38" s="7">
        <v>0</v>
      </c>
      <c r="I38" s="7">
        <v>0</v>
      </c>
      <c r="J38" s="7">
        <v>0</v>
      </c>
      <c r="K38" s="7">
        <f>ROUND(SUM(F38:J38),5)</f>
        <v>399.57</v>
      </c>
    </row>
    <row r="39" spans="1:11" ht="12">
      <c r="A39" s="2"/>
      <c r="B39" s="2"/>
      <c r="C39" s="2" t="s">
        <v>48</v>
      </c>
      <c r="D39" s="2"/>
      <c r="E39" s="2"/>
      <c r="F39" s="6">
        <f>ROUND(SUM(F35:F38),5)</f>
        <v>7422.56</v>
      </c>
      <c r="G39" s="6">
        <f>ROUND(SUM(G35:G38),5)</f>
        <v>0</v>
      </c>
      <c r="H39" s="6">
        <f>ROUND(SUM(H35:H38),5)</f>
        <v>0</v>
      </c>
      <c r="I39" s="6">
        <f>ROUND(SUM(I35:I38),5)</f>
        <v>0</v>
      </c>
      <c r="J39" s="6">
        <f>ROUND(SUM(J35:J38),5)</f>
        <v>0</v>
      </c>
      <c r="K39" s="6">
        <f>ROUND(SUM(F39:J39),5)</f>
        <v>7422.56</v>
      </c>
    </row>
    <row r="40" spans="1:11" ht="25.5" customHeight="1">
      <c r="A40" s="2"/>
      <c r="B40" s="2"/>
      <c r="C40" s="2" t="s">
        <v>49</v>
      </c>
      <c r="D40" s="2"/>
      <c r="E40" s="2"/>
      <c r="F40" s="6"/>
      <c r="G40" s="6"/>
      <c r="H40" s="6"/>
      <c r="I40" s="6"/>
      <c r="J40" s="6"/>
      <c r="K40" s="6"/>
    </row>
    <row r="41" spans="1:11" ht="12">
      <c r="A41" s="2"/>
      <c r="B41" s="2"/>
      <c r="C41" s="2"/>
      <c r="D41" s="2" t="s">
        <v>50</v>
      </c>
      <c r="E41" s="2"/>
      <c r="F41" s="6">
        <v>0</v>
      </c>
      <c r="G41" s="6">
        <v>1143.41</v>
      </c>
      <c r="H41" s="6">
        <v>0</v>
      </c>
      <c r="I41" s="6">
        <v>0</v>
      </c>
      <c r="J41" s="6">
        <v>0</v>
      </c>
      <c r="K41" s="6">
        <f>ROUND(SUM(F41:J41),5)</f>
        <v>1143.41</v>
      </c>
    </row>
    <row r="42" spans="1:11" ht="12">
      <c r="A42" s="2"/>
      <c r="B42" s="2"/>
      <c r="C42" s="2"/>
      <c r="D42" s="2" t="s">
        <v>51</v>
      </c>
      <c r="E42" s="2"/>
      <c r="F42" s="6">
        <v>0</v>
      </c>
      <c r="G42" s="6">
        <v>2000</v>
      </c>
      <c r="H42" s="6">
        <v>0</v>
      </c>
      <c r="I42" s="6">
        <v>0</v>
      </c>
      <c r="J42" s="6">
        <v>0</v>
      </c>
      <c r="K42" s="6">
        <f>ROUND(SUM(F42:J42),5)</f>
        <v>2000</v>
      </c>
    </row>
    <row r="43" spans="1:11" ht="12.75" thickBot="1">
      <c r="A43" s="2"/>
      <c r="B43" s="2"/>
      <c r="C43" s="2"/>
      <c r="D43" s="2" t="s">
        <v>52</v>
      </c>
      <c r="E43" s="2"/>
      <c r="F43" s="7">
        <v>0</v>
      </c>
      <c r="G43" s="7">
        <v>399.72</v>
      </c>
      <c r="H43" s="7">
        <v>0</v>
      </c>
      <c r="I43" s="7">
        <v>450</v>
      </c>
      <c r="J43" s="7">
        <v>0</v>
      </c>
      <c r="K43" s="7">
        <f>ROUND(SUM(F43:J43),5)</f>
        <v>849.72</v>
      </c>
    </row>
    <row r="44" spans="1:11" ht="12">
      <c r="A44" s="2"/>
      <c r="B44" s="2"/>
      <c r="C44" s="2" t="s">
        <v>53</v>
      </c>
      <c r="D44" s="2"/>
      <c r="E44" s="2"/>
      <c r="F44" s="6">
        <f>ROUND(SUM(F40:F43),5)</f>
        <v>0</v>
      </c>
      <c r="G44" s="6">
        <f>ROUND(SUM(G40:G43),5)</f>
        <v>3543.13</v>
      </c>
      <c r="H44" s="6">
        <f>ROUND(SUM(H40:H43),5)</f>
        <v>0</v>
      </c>
      <c r="I44" s="6">
        <f>ROUND(SUM(I40:I43),5)</f>
        <v>450</v>
      </c>
      <c r="J44" s="6">
        <f>ROUND(SUM(J40:J43),5)</f>
        <v>0</v>
      </c>
      <c r="K44" s="6">
        <f>ROUND(SUM(F44:J44),5)</f>
        <v>3993.13</v>
      </c>
    </row>
    <row r="45" spans="1:11" ht="25.5" customHeight="1">
      <c r="A45" s="2"/>
      <c r="B45" s="2"/>
      <c r="C45" s="2" t="s">
        <v>88</v>
      </c>
      <c r="D45" s="2"/>
      <c r="E45" s="2"/>
      <c r="F45" s="6">
        <v>0</v>
      </c>
      <c r="G45" s="6">
        <v>50</v>
      </c>
      <c r="H45" s="6">
        <v>0</v>
      </c>
      <c r="I45" s="6">
        <v>0</v>
      </c>
      <c r="J45" s="6">
        <v>0</v>
      </c>
      <c r="K45" s="6">
        <f>ROUND(SUM(F45:J45),5)</f>
        <v>50</v>
      </c>
    </row>
    <row r="46" spans="1:11" ht="12">
      <c r="A46" s="2"/>
      <c r="B46" s="2"/>
      <c r="C46" s="2" t="s">
        <v>54</v>
      </c>
      <c r="D46" s="2"/>
      <c r="E46" s="2"/>
      <c r="F46" s="6"/>
      <c r="G46" s="6"/>
      <c r="H46" s="6"/>
      <c r="I46" s="6"/>
      <c r="J46" s="6"/>
      <c r="K46" s="6"/>
    </row>
    <row r="47" spans="1:11" ht="12.75" thickBot="1">
      <c r="A47" s="2"/>
      <c r="B47" s="2"/>
      <c r="C47" s="2"/>
      <c r="D47" s="2" t="s">
        <v>55</v>
      </c>
      <c r="E47" s="2"/>
      <c r="F47" s="7">
        <v>0</v>
      </c>
      <c r="G47" s="7">
        <v>691</v>
      </c>
      <c r="H47" s="7">
        <v>0</v>
      </c>
      <c r="I47" s="7">
        <v>0</v>
      </c>
      <c r="J47" s="7">
        <v>0</v>
      </c>
      <c r="K47" s="7">
        <f>ROUND(SUM(F47:J47),5)</f>
        <v>691</v>
      </c>
    </row>
    <row r="48" spans="1:11" ht="12.75" thickBot="1">
      <c r="A48" s="2"/>
      <c r="B48" s="2"/>
      <c r="C48" s="2" t="s">
        <v>56</v>
      </c>
      <c r="D48" s="2"/>
      <c r="E48" s="2"/>
      <c r="F48" s="8">
        <f>ROUND(SUM(F46:F47),5)</f>
        <v>0</v>
      </c>
      <c r="G48" s="8">
        <f>ROUND(SUM(G46:G47),5)</f>
        <v>691</v>
      </c>
      <c r="H48" s="8">
        <f>ROUND(SUM(H46:H47),5)</f>
        <v>0</v>
      </c>
      <c r="I48" s="8">
        <f>ROUND(SUM(I46:I47),5)</f>
        <v>0</v>
      </c>
      <c r="J48" s="8">
        <f>ROUND(SUM(J46:J47),5)</f>
        <v>0</v>
      </c>
      <c r="K48" s="8">
        <f>ROUND(SUM(F48:J48),5)</f>
        <v>691</v>
      </c>
    </row>
    <row r="49" spans="1:11" ht="25.5" customHeight="1" thickBot="1">
      <c r="A49" s="2"/>
      <c r="B49" s="2" t="s">
        <v>57</v>
      </c>
      <c r="C49" s="2"/>
      <c r="D49" s="2"/>
      <c r="E49" s="2"/>
      <c r="F49" s="8">
        <f>ROUND(F25+F30+F34+F39+SUM(F44:F45)+F48,5)</f>
        <v>7422.56</v>
      </c>
      <c r="G49" s="8">
        <f>ROUND(G25+G30+G34+G39+SUM(G44:G45)+G48,5)</f>
        <v>4511.38</v>
      </c>
      <c r="H49" s="8">
        <f>ROUND(H25+H30+H34+H39+SUM(H44:H45)+H48,5)</f>
        <v>0</v>
      </c>
      <c r="I49" s="8">
        <f>ROUND(I25+I30+I34+I39+SUM(I44:I45)+I48,5)</f>
        <v>45449.97</v>
      </c>
      <c r="J49" s="8">
        <f>ROUND(J25+J30+J34+J39+SUM(J44:J45)+J48,5)</f>
        <v>0</v>
      </c>
      <c r="K49" s="8">
        <f>ROUND(SUM(F49:J49),5)</f>
        <v>57383.91</v>
      </c>
    </row>
    <row r="50" spans="1:11" s="10" customFormat="1" ht="25.5" customHeight="1" thickBot="1">
      <c r="A50" s="2" t="s">
        <v>58</v>
      </c>
      <c r="B50" s="2"/>
      <c r="C50" s="2"/>
      <c r="D50" s="2"/>
      <c r="E50" s="2"/>
      <c r="F50" s="9">
        <f>ROUND(F24-F49,5)</f>
        <v>-2555.62</v>
      </c>
      <c r="G50" s="9">
        <f>ROUND(G24-G49,5)</f>
        <v>-4511.38</v>
      </c>
      <c r="H50" s="9">
        <f>ROUND(H24-H49,5)</f>
        <v>39375.24</v>
      </c>
      <c r="I50" s="9">
        <f>ROUND(I24-I49,5)</f>
        <v>-45449.97</v>
      </c>
      <c r="J50" s="9">
        <f>ROUND(J24-J49,5)</f>
        <v>12878</v>
      </c>
      <c r="K50" s="9">
        <f>ROUND(SUM(F50:J50),5)</f>
        <v>-263.73</v>
      </c>
    </row>
    <row r="51" ht="12.75" thickTop="1"/>
  </sheetData>
  <sheetProtection/>
  <printOptions/>
  <pageMargins left="0.75" right="0.75" top="1" bottom="1" header="0.1" footer="0.5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25" zoomScaleNormal="12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1" sqref="E11:Q11"/>
    </sheetView>
  </sheetViews>
  <sheetFormatPr defaultColWidth="8.8515625" defaultRowHeight="12.75" outlineLevelCol="1"/>
  <cols>
    <col min="1" max="4" width="3.00390625" style="16" customWidth="1"/>
    <col min="5" max="5" width="28.28125" style="16" customWidth="1"/>
    <col min="6" max="6" width="7.00390625" style="17" hidden="1" customWidth="1" outlineLevel="1"/>
    <col min="7" max="7" width="7.8515625" style="17" hidden="1" customWidth="1" outlineLevel="1"/>
    <col min="8" max="9" width="7.00390625" style="17" hidden="1" customWidth="1" outlineLevel="1"/>
    <col min="10" max="10" width="7.421875" style="17" hidden="1" customWidth="1" outlineLevel="1"/>
    <col min="11" max="11" width="7.8515625" style="17" hidden="1" customWidth="1" outlineLevel="1"/>
    <col min="12" max="13" width="7.421875" style="17" hidden="1" customWidth="1" outlineLevel="1"/>
    <col min="14" max="14" width="7.8515625" style="17" hidden="1" customWidth="1" outlineLevel="1"/>
    <col min="15" max="15" width="7.421875" style="17" hidden="1" customWidth="1" outlineLevel="1"/>
    <col min="16" max="16" width="11.140625" style="17" customWidth="1" collapsed="1"/>
    <col min="17" max="17" width="9.7109375" style="17" bestFit="1" customWidth="1"/>
  </cols>
  <sheetData>
    <row r="1" spans="1:17" ht="15.75">
      <c r="A1" s="3" t="s">
        <v>1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1" t="s">
        <v>0</v>
      </c>
    </row>
    <row r="2" spans="1:17" ht="18">
      <c r="A2" s="4" t="s">
        <v>2</v>
      </c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">
        <v>41828</v>
      </c>
    </row>
    <row r="3" spans="1:17" ht="12">
      <c r="A3" s="5" t="s">
        <v>4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 t="s">
        <v>3</v>
      </c>
    </row>
    <row r="4" spans="1:17" s="15" customFormat="1" ht="12.75" thickBot="1">
      <c r="A4" s="13"/>
      <c r="B4" s="13"/>
      <c r="C4" s="13"/>
      <c r="D4" s="13"/>
      <c r="E4" s="13"/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91</v>
      </c>
      <c r="Q4" s="14" t="s">
        <v>15</v>
      </c>
    </row>
    <row r="5" spans="1:17" ht="12.75" thickTop="1">
      <c r="A5" s="2"/>
      <c r="B5" s="2" t="s">
        <v>16</v>
      </c>
      <c r="C5" s="2"/>
      <c r="D5" s="2"/>
      <c r="E5" s="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>
      <c r="A6" s="2"/>
      <c r="B6" s="2"/>
      <c r="C6" s="2" t="s">
        <v>17</v>
      </c>
      <c r="D6" s="2"/>
      <c r="E6" s="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2"/>
      <c r="B7" s="2"/>
      <c r="C7" s="2"/>
      <c r="D7" s="2" t="s">
        <v>18</v>
      </c>
      <c r="E7" s="2"/>
      <c r="F7" s="6">
        <v>0</v>
      </c>
      <c r="G7" s="6">
        <v>2500</v>
      </c>
      <c r="H7" s="6">
        <v>0</v>
      </c>
      <c r="I7" s="6">
        <v>1250</v>
      </c>
      <c r="J7" s="6">
        <v>0</v>
      </c>
      <c r="K7" s="6">
        <v>2500</v>
      </c>
      <c r="L7" s="6">
        <v>0</v>
      </c>
      <c r="M7" s="6">
        <v>1250</v>
      </c>
      <c r="N7" s="6">
        <v>2500</v>
      </c>
      <c r="O7" s="6">
        <v>1250</v>
      </c>
      <c r="P7" s="6">
        <f>SUM(F7:O7)</f>
        <v>11250</v>
      </c>
      <c r="Q7" s="6">
        <f>ROUND(SUM(F7:O7),5)</f>
        <v>11250</v>
      </c>
    </row>
    <row r="8" spans="1:17" ht="12">
      <c r="A8" s="2"/>
      <c r="B8" s="2"/>
      <c r="C8" s="2"/>
      <c r="D8" s="2" t="s">
        <v>19</v>
      </c>
      <c r="E8" s="2"/>
      <c r="F8" s="6">
        <v>2333.32</v>
      </c>
      <c r="G8" s="6">
        <v>1166.66</v>
      </c>
      <c r="H8" s="6">
        <v>0</v>
      </c>
      <c r="I8" s="6">
        <v>2333.32</v>
      </c>
      <c r="J8" s="6">
        <v>0</v>
      </c>
      <c r="K8" s="6">
        <v>1655.9</v>
      </c>
      <c r="L8" s="6">
        <v>0</v>
      </c>
      <c r="M8" s="6">
        <v>225.81</v>
      </c>
      <c r="N8" s="6">
        <v>2784.93</v>
      </c>
      <c r="O8" s="6">
        <v>0</v>
      </c>
      <c r="P8" s="6">
        <f>SUM(F8:O8)</f>
        <v>10499.94</v>
      </c>
      <c r="Q8" s="6">
        <f>ROUND(SUM(F8:O8),5)</f>
        <v>10499.94</v>
      </c>
    </row>
    <row r="9" spans="1:17" ht="12">
      <c r="A9" s="2"/>
      <c r="B9" s="2"/>
      <c r="C9" s="2"/>
      <c r="D9" s="2"/>
      <c r="E9" s="21" t="s">
        <v>92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1166.66</v>
      </c>
      <c r="Q9" s="22">
        <f>P9</f>
        <v>1166.66</v>
      </c>
    </row>
    <row r="10" spans="1:17" ht="12.75" thickBot="1">
      <c r="A10" s="2"/>
      <c r="B10" s="2"/>
      <c r="C10" s="2"/>
      <c r="D10" s="2" t="s">
        <v>20</v>
      </c>
      <c r="E10" s="2"/>
      <c r="F10" s="7">
        <v>1083.33</v>
      </c>
      <c r="G10" s="7">
        <v>0</v>
      </c>
      <c r="H10" s="7">
        <v>1083.33</v>
      </c>
      <c r="I10" s="7">
        <v>0</v>
      </c>
      <c r="J10" s="7">
        <v>0</v>
      </c>
      <c r="K10" s="7">
        <v>4333.32</v>
      </c>
      <c r="L10" s="7">
        <v>2166.66</v>
      </c>
      <c r="M10" s="7">
        <v>0</v>
      </c>
      <c r="N10" s="7">
        <v>2166.66</v>
      </c>
      <c r="O10" s="7">
        <v>0</v>
      </c>
      <c r="P10" s="20">
        <f>SUM(F10:O10)</f>
        <v>10833.3</v>
      </c>
      <c r="Q10" s="20">
        <f>ROUND(SUM(F10:O10),5)</f>
        <v>10833.3</v>
      </c>
    </row>
    <row r="11" spans="1:17" ht="12.75" thickBot="1">
      <c r="A11" s="2"/>
      <c r="B11" s="2"/>
      <c r="C11" s="2"/>
      <c r="D11" s="2"/>
      <c r="E11" s="21" t="s">
        <v>93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3">
        <v>2166.66</v>
      </c>
      <c r="Q11" s="23">
        <f>P11</f>
        <v>2166.66</v>
      </c>
    </row>
    <row r="12" spans="1:17" ht="12">
      <c r="A12" s="2"/>
      <c r="B12" s="2"/>
      <c r="C12" s="2" t="s">
        <v>21</v>
      </c>
      <c r="D12" s="2"/>
      <c r="E12" s="2"/>
      <c r="F12" s="6">
        <f aca="true" t="shared" si="0" ref="F12:O12">ROUND(SUM(F6:F10),5)</f>
        <v>3416.65</v>
      </c>
      <c r="G12" s="6">
        <f t="shared" si="0"/>
        <v>3666.66</v>
      </c>
      <c r="H12" s="6">
        <f t="shared" si="0"/>
        <v>1083.33</v>
      </c>
      <c r="I12" s="6">
        <f t="shared" si="0"/>
        <v>3583.32</v>
      </c>
      <c r="J12" s="6">
        <f t="shared" si="0"/>
        <v>0</v>
      </c>
      <c r="K12" s="6">
        <f t="shared" si="0"/>
        <v>8489.22</v>
      </c>
      <c r="L12" s="6">
        <f t="shared" si="0"/>
        <v>2166.66</v>
      </c>
      <c r="M12" s="6">
        <f t="shared" si="0"/>
        <v>1475.81</v>
      </c>
      <c r="N12" s="6">
        <f t="shared" si="0"/>
        <v>7451.59</v>
      </c>
      <c r="O12" s="6">
        <f t="shared" si="0"/>
        <v>1250</v>
      </c>
      <c r="P12" s="6">
        <f>SUM(F12:O12)</f>
        <v>32583.24</v>
      </c>
      <c r="Q12" s="6">
        <f>ROUND(SUM(F12:O12),5)</f>
        <v>32583.24</v>
      </c>
    </row>
    <row r="13" spans="1:17" ht="25.5" customHeight="1">
      <c r="A13" s="2"/>
      <c r="B13" s="2"/>
      <c r="C13" s="2" t="s">
        <v>22</v>
      </c>
      <c r="D13" s="2"/>
      <c r="E13" s="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">
      <c r="A14" s="2"/>
      <c r="B14" s="2"/>
      <c r="C14" s="2"/>
      <c r="D14" s="2" t="s">
        <v>23</v>
      </c>
      <c r="E14" s="2"/>
      <c r="F14" s="6">
        <v>0</v>
      </c>
      <c r="G14" s="6">
        <v>1084</v>
      </c>
      <c r="H14" s="6">
        <v>0</v>
      </c>
      <c r="I14" s="6">
        <v>542</v>
      </c>
      <c r="J14" s="6">
        <v>0</v>
      </c>
      <c r="K14" s="6">
        <v>1084</v>
      </c>
      <c r="L14" s="6">
        <v>0</v>
      </c>
      <c r="M14" s="6">
        <v>542</v>
      </c>
      <c r="N14" s="6">
        <v>542</v>
      </c>
      <c r="O14" s="6">
        <v>542</v>
      </c>
      <c r="P14" s="6">
        <f>SUM(F14:O14)</f>
        <v>4336</v>
      </c>
      <c r="Q14" s="6">
        <f>ROUND(SUM(F14:O14),5)</f>
        <v>4336</v>
      </c>
    </row>
    <row r="15" spans="1:17" ht="12">
      <c r="A15" s="2"/>
      <c r="B15" s="2"/>
      <c r="C15" s="2"/>
      <c r="D15" s="2" t="s">
        <v>24</v>
      </c>
      <c r="E15" s="2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1677.42</v>
      </c>
      <c r="L15" s="6">
        <v>0</v>
      </c>
      <c r="M15" s="6">
        <v>774.19</v>
      </c>
      <c r="N15" s="6">
        <v>1548.39</v>
      </c>
      <c r="O15" s="6">
        <v>0</v>
      </c>
      <c r="P15" s="6">
        <f>SUM(F15:O15)</f>
        <v>4000</v>
      </c>
      <c r="Q15" s="6">
        <f>ROUND(SUM(F15:O15),5)</f>
        <v>4000</v>
      </c>
    </row>
    <row r="16" spans="1:17" ht="12">
      <c r="A16" s="2"/>
      <c r="B16" s="2"/>
      <c r="C16" s="2"/>
      <c r="D16" s="2" t="s">
        <v>25</v>
      </c>
      <c r="E16" s="2"/>
      <c r="F16" s="6">
        <v>0</v>
      </c>
      <c r="G16" s="6">
        <v>0</v>
      </c>
      <c r="H16" s="6">
        <v>4000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>SUM(F16:O16)</f>
        <v>4000</v>
      </c>
      <c r="Q16" s="6">
        <f>ROUND(SUM(F16:O16),5)</f>
        <v>4000</v>
      </c>
    </row>
    <row r="17" spans="1:17" ht="12.75" thickBot="1">
      <c r="A17" s="2"/>
      <c r="B17" s="2"/>
      <c r="C17" s="2"/>
      <c r="D17" s="2" t="s">
        <v>26</v>
      </c>
      <c r="E17" s="2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542</v>
      </c>
      <c r="O17" s="7">
        <v>0</v>
      </c>
      <c r="P17" s="7">
        <f>SUM(F17:O17)</f>
        <v>542</v>
      </c>
      <c r="Q17" s="7">
        <f>ROUND(SUM(F17:O17),5)</f>
        <v>542</v>
      </c>
    </row>
    <row r="18" spans="1:17" ht="12">
      <c r="A18" s="2"/>
      <c r="B18" s="2"/>
      <c r="C18" s="2" t="s">
        <v>27</v>
      </c>
      <c r="D18" s="2"/>
      <c r="E18" s="2"/>
      <c r="F18" s="6">
        <f aca="true" t="shared" si="1" ref="F18:O18">ROUND(SUM(F13:F17),5)</f>
        <v>0</v>
      </c>
      <c r="G18" s="6">
        <f t="shared" si="1"/>
        <v>1084</v>
      </c>
      <c r="H18" s="6">
        <f t="shared" si="1"/>
        <v>4000</v>
      </c>
      <c r="I18" s="6">
        <f t="shared" si="1"/>
        <v>542</v>
      </c>
      <c r="J18" s="6">
        <f t="shared" si="1"/>
        <v>0</v>
      </c>
      <c r="K18" s="6">
        <f t="shared" si="1"/>
        <v>2761.42</v>
      </c>
      <c r="L18" s="6">
        <f t="shared" si="1"/>
        <v>0</v>
      </c>
      <c r="M18" s="6">
        <f t="shared" si="1"/>
        <v>1316.19</v>
      </c>
      <c r="N18" s="6">
        <f t="shared" si="1"/>
        <v>2632.39</v>
      </c>
      <c r="O18" s="6">
        <f t="shared" si="1"/>
        <v>542</v>
      </c>
      <c r="P18" s="6">
        <f>SUM(F18:O18)</f>
        <v>12878</v>
      </c>
      <c r="Q18" s="6">
        <f>ROUND(SUM(F18:O18),5)</f>
        <v>12878</v>
      </c>
    </row>
    <row r="19" spans="1:17" ht="25.5" customHeight="1">
      <c r="A19" s="2"/>
      <c r="B19" s="2"/>
      <c r="C19" s="2" t="s">
        <v>28</v>
      </c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">
      <c r="A20" s="2"/>
      <c r="B20" s="2"/>
      <c r="C20" s="2"/>
      <c r="D20" s="2" t="s">
        <v>29</v>
      </c>
      <c r="E20" s="2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871.45</v>
      </c>
      <c r="N20" s="6">
        <v>50</v>
      </c>
      <c r="O20" s="6">
        <v>0</v>
      </c>
      <c r="P20" s="6">
        <f>SUM(F20:O20)</f>
        <v>921.45</v>
      </c>
      <c r="Q20" s="6">
        <f>ROUND(SUM(F20:O20),5)</f>
        <v>921.45</v>
      </c>
    </row>
    <row r="21" spans="1:17" ht="12">
      <c r="A21" s="2"/>
      <c r="B21" s="2"/>
      <c r="C21" s="2"/>
      <c r="D21" s="2" t="s">
        <v>30</v>
      </c>
      <c r="E21" s="2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1466.92</v>
      </c>
      <c r="O21" s="6">
        <v>0</v>
      </c>
      <c r="P21" s="6">
        <f>SUM(F21:O21)</f>
        <v>1466.92</v>
      </c>
      <c r="Q21" s="6">
        <f>ROUND(SUM(F21:O21),5)</f>
        <v>1466.92</v>
      </c>
    </row>
    <row r="22" spans="1:17" ht="12.75" thickBot="1">
      <c r="A22" s="2"/>
      <c r="B22" s="2"/>
      <c r="C22" s="2"/>
      <c r="D22" s="2" t="s">
        <v>31</v>
      </c>
      <c r="E22" s="2"/>
      <c r="F22" s="7">
        <v>0</v>
      </c>
      <c r="G22" s="7">
        <v>0</v>
      </c>
      <c r="H22" s="7">
        <v>0</v>
      </c>
      <c r="I22" s="7">
        <v>1197.46</v>
      </c>
      <c r="J22" s="7">
        <v>0</v>
      </c>
      <c r="K22" s="7">
        <v>0</v>
      </c>
      <c r="L22" s="7">
        <v>0</v>
      </c>
      <c r="M22" s="7">
        <v>48.25</v>
      </c>
      <c r="N22" s="7">
        <v>732.86</v>
      </c>
      <c r="O22" s="7">
        <v>0</v>
      </c>
      <c r="P22" s="7">
        <f>SUM(F22:O22)</f>
        <v>1978.5700000000002</v>
      </c>
      <c r="Q22" s="7">
        <f>ROUND(SUM(F22:O22),5)</f>
        <v>1978.57</v>
      </c>
    </row>
    <row r="23" spans="1:17" ht="12.75" thickBot="1">
      <c r="A23" s="2"/>
      <c r="B23" s="2"/>
      <c r="C23" s="2" t="s">
        <v>32</v>
      </c>
      <c r="D23" s="2"/>
      <c r="E23" s="2"/>
      <c r="F23" s="8">
        <f aca="true" t="shared" si="2" ref="F23:O23">ROUND(SUM(F19:F22),5)</f>
        <v>0</v>
      </c>
      <c r="G23" s="8">
        <f t="shared" si="2"/>
        <v>0</v>
      </c>
      <c r="H23" s="8">
        <f t="shared" si="2"/>
        <v>0</v>
      </c>
      <c r="I23" s="8">
        <f t="shared" si="2"/>
        <v>1197.46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919.7</v>
      </c>
      <c r="N23" s="8">
        <f t="shared" si="2"/>
        <v>2249.78</v>
      </c>
      <c r="O23" s="8">
        <f t="shared" si="2"/>
        <v>0</v>
      </c>
      <c r="P23" s="7">
        <f>SUM(F23:O23)</f>
        <v>4366.9400000000005</v>
      </c>
      <c r="Q23" s="8">
        <f>ROUND(SUM(F23:O23),5)</f>
        <v>4366.94</v>
      </c>
    </row>
    <row r="24" spans="1:17" ht="25.5" customHeight="1">
      <c r="A24" s="2"/>
      <c r="B24" s="2" t="s">
        <v>33</v>
      </c>
      <c r="C24" s="2"/>
      <c r="D24" s="2"/>
      <c r="E24" s="2"/>
      <c r="F24" s="6">
        <f aca="true" t="shared" si="3" ref="F24:O24">ROUND(F5+F12+F18+F23,5)</f>
        <v>3416.65</v>
      </c>
      <c r="G24" s="6">
        <f t="shared" si="3"/>
        <v>4750.66</v>
      </c>
      <c r="H24" s="6">
        <f t="shared" si="3"/>
        <v>5083.33</v>
      </c>
      <c r="I24" s="6">
        <f t="shared" si="3"/>
        <v>5322.78</v>
      </c>
      <c r="J24" s="6">
        <f t="shared" si="3"/>
        <v>0</v>
      </c>
      <c r="K24" s="6">
        <f t="shared" si="3"/>
        <v>11250.64</v>
      </c>
      <c r="L24" s="6">
        <f t="shared" si="3"/>
        <v>2166.66</v>
      </c>
      <c r="M24" s="6">
        <f t="shared" si="3"/>
        <v>3711.7</v>
      </c>
      <c r="N24" s="6">
        <f t="shared" si="3"/>
        <v>12333.76</v>
      </c>
      <c r="O24" s="6">
        <f t="shared" si="3"/>
        <v>1792</v>
      </c>
      <c r="P24" s="6">
        <f>SUM(F24:O24)</f>
        <v>49828.18</v>
      </c>
      <c r="Q24" s="6">
        <f>ROUND(SUM(F24:O24),5)</f>
        <v>49828.18</v>
      </c>
    </row>
    <row r="25" spans="1:17" ht="25.5" customHeight="1">
      <c r="A25" s="2"/>
      <c r="B25" s="2" t="s">
        <v>34</v>
      </c>
      <c r="C25" s="2"/>
      <c r="D25" s="2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">
      <c r="A26" s="2"/>
      <c r="B26" s="2"/>
      <c r="C26" s="2" t="s">
        <v>35</v>
      </c>
      <c r="D26" s="2"/>
      <c r="E26" s="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">
      <c r="A27" s="2"/>
      <c r="B27" s="2"/>
      <c r="C27" s="2"/>
      <c r="D27" s="2" t="s">
        <v>36</v>
      </c>
      <c r="E27" s="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thickBot="1">
      <c r="A28" s="2"/>
      <c r="B28" s="2"/>
      <c r="C28" s="2"/>
      <c r="D28" s="2"/>
      <c r="E28" s="2" t="s">
        <v>37</v>
      </c>
      <c r="F28" s="7">
        <v>0</v>
      </c>
      <c r="G28" s="7">
        <v>6666.66</v>
      </c>
      <c r="H28" s="7">
        <v>3333.33</v>
      </c>
      <c r="I28" s="7">
        <v>3333.33</v>
      </c>
      <c r="J28" s="7">
        <v>6666.66</v>
      </c>
      <c r="K28" s="7">
        <v>0</v>
      </c>
      <c r="L28" s="7">
        <v>3333.33</v>
      </c>
      <c r="M28" s="7">
        <v>3333.33</v>
      </c>
      <c r="N28" s="7">
        <v>3333.33</v>
      </c>
      <c r="O28" s="7">
        <v>0</v>
      </c>
      <c r="P28" s="7">
        <f>SUM(F28:O28)</f>
        <v>29999.97</v>
      </c>
      <c r="Q28" s="7">
        <f>ROUND(SUM(F28:O28),5)</f>
        <v>29999.97</v>
      </c>
    </row>
    <row r="29" spans="1:17" ht="12.75" thickBot="1">
      <c r="A29" s="2"/>
      <c r="B29" s="2"/>
      <c r="C29" s="2"/>
      <c r="D29" s="2" t="s">
        <v>38</v>
      </c>
      <c r="E29" s="2"/>
      <c r="F29" s="8">
        <f aca="true" t="shared" si="4" ref="F29:O29">ROUND(SUM(F27:F28),5)</f>
        <v>0</v>
      </c>
      <c r="G29" s="8">
        <f t="shared" si="4"/>
        <v>6666.66</v>
      </c>
      <c r="H29" s="8">
        <f t="shared" si="4"/>
        <v>3333.33</v>
      </c>
      <c r="I29" s="8">
        <f t="shared" si="4"/>
        <v>3333.33</v>
      </c>
      <c r="J29" s="8">
        <f t="shared" si="4"/>
        <v>6666.66</v>
      </c>
      <c r="K29" s="8">
        <f t="shared" si="4"/>
        <v>0</v>
      </c>
      <c r="L29" s="8">
        <f t="shared" si="4"/>
        <v>3333.33</v>
      </c>
      <c r="M29" s="8">
        <f t="shared" si="4"/>
        <v>3333.33</v>
      </c>
      <c r="N29" s="8">
        <f t="shared" si="4"/>
        <v>3333.33</v>
      </c>
      <c r="O29" s="8">
        <f t="shared" si="4"/>
        <v>0</v>
      </c>
      <c r="P29" s="7">
        <f>SUM(F29:O29)</f>
        <v>29999.97</v>
      </c>
      <c r="Q29" s="8">
        <f>ROUND(SUM(F29:O29),5)</f>
        <v>29999.97</v>
      </c>
    </row>
    <row r="30" spans="1:17" ht="25.5" customHeight="1">
      <c r="A30" s="2"/>
      <c r="B30" s="2"/>
      <c r="C30" s="2" t="s">
        <v>39</v>
      </c>
      <c r="D30" s="2"/>
      <c r="E30" s="2"/>
      <c r="F30" s="6">
        <f aca="true" t="shared" si="5" ref="F30:O30">ROUND(F26+F29,5)</f>
        <v>0</v>
      </c>
      <c r="G30" s="6">
        <f t="shared" si="5"/>
        <v>6666.66</v>
      </c>
      <c r="H30" s="6">
        <f t="shared" si="5"/>
        <v>3333.33</v>
      </c>
      <c r="I30" s="6">
        <f t="shared" si="5"/>
        <v>3333.33</v>
      </c>
      <c r="J30" s="6">
        <f t="shared" si="5"/>
        <v>6666.66</v>
      </c>
      <c r="K30" s="6">
        <f t="shared" si="5"/>
        <v>0</v>
      </c>
      <c r="L30" s="6">
        <f t="shared" si="5"/>
        <v>3333.33</v>
      </c>
      <c r="M30" s="6">
        <f t="shared" si="5"/>
        <v>3333.33</v>
      </c>
      <c r="N30" s="6">
        <f t="shared" si="5"/>
        <v>3333.33</v>
      </c>
      <c r="O30" s="6">
        <f t="shared" si="5"/>
        <v>0</v>
      </c>
      <c r="P30" s="6">
        <f>SUM(F30:O30)</f>
        <v>29999.97</v>
      </c>
      <c r="Q30" s="6">
        <f>ROUND(SUM(F30:O30),5)</f>
        <v>29999.97</v>
      </c>
    </row>
    <row r="31" spans="1:17" ht="25.5" customHeight="1">
      <c r="A31" s="2"/>
      <c r="B31" s="2"/>
      <c r="C31" s="2" t="s">
        <v>40</v>
      </c>
      <c r="D31" s="2"/>
      <c r="E31" s="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>
      <c r="A32" s="2"/>
      <c r="B32" s="2"/>
      <c r="C32" s="2"/>
      <c r="D32" s="2" t="s">
        <v>41</v>
      </c>
      <c r="E32" s="2"/>
      <c r="F32" s="6">
        <v>0</v>
      </c>
      <c r="G32" s="6">
        <v>2625</v>
      </c>
      <c r="H32" s="6">
        <v>1375</v>
      </c>
      <c r="I32" s="6">
        <v>1375</v>
      </c>
      <c r="J32" s="6">
        <v>2750</v>
      </c>
      <c r="K32" s="6">
        <v>0</v>
      </c>
      <c r="L32" s="6">
        <v>1375</v>
      </c>
      <c r="M32" s="6">
        <v>1375</v>
      </c>
      <c r="N32" s="6">
        <v>1375</v>
      </c>
      <c r="O32" s="6">
        <v>1375</v>
      </c>
      <c r="P32" s="6">
        <f>SUM(F32:O32)</f>
        <v>13625</v>
      </c>
      <c r="Q32" s="6">
        <f>ROUND(SUM(F32:O32),5)</f>
        <v>13625</v>
      </c>
    </row>
    <row r="33" spans="1:17" ht="12.75" thickBot="1">
      <c r="A33" s="2"/>
      <c r="B33" s="2"/>
      <c r="C33" s="2"/>
      <c r="D33" s="2" t="s">
        <v>42</v>
      </c>
      <c r="E33" s="2"/>
      <c r="F33" s="7">
        <v>0</v>
      </c>
      <c r="G33" s="7">
        <v>69.88</v>
      </c>
      <c r="H33" s="7">
        <v>37.49</v>
      </c>
      <c r="I33" s="7">
        <v>34.98</v>
      </c>
      <c r="J33" s="7">
        <v>84.9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>SUM(F33:O33)</f>
        <v>227.25</v>
      </c>
      <c r="Q33" s="7">
        <f>ROUND(SUM(F33:O33),5)</f>
        <v>227.25</v>
      </c>
    </row>
    <row r="34" spans="1:17" ht="12">
      <c r="A34" s="2"/>
      <c r="B34" s="2"/>
      <c r="C34" s="2" t="s">
        <v>43</v>
      </c>
      <c r="D34" s="2"/>
      <c r="E34" s="2"/>
      <c r="F34" s="6">
        <f aca="true" t="shared" si="6" ref="F34:O34">ROUND(SUM(F31:F33),5)</f>
        <v>0</v>
      </c>
      <c r="G34" s="6">
        <f t="shared" si="6"/>
        <v>2694.88</v>
      </c>
      <c r="H34" s="6">
        <f t="shared" si="6"/>
        <v>1412.49</v>
      </c>
      <c r="I34" s="6">
        <f t="shared" si="6"/>
        <v>1409.98</v>
      </c>
      <c r="J34" s="6">
        <f t="shared" si="6"/>
        <v>2834.9</v>
      </c>
      <c r="K34" s="6">
        <f t="shared" si="6"/>
        <v>0</v>
      </c>
      <c r="L34" s="6">
        <f t="shared" si="6"/>
        <v>1375</v>
      </c>
      <c r="M34" s="6">
        <f t="shared" si="6"/>
        <v>1375</v>
      </c>
      <c r="N34" s="6">
        <f t="shared" si="6"/>
        <v>1375</v>
      </c>
      <c r="O34" s="6">
        <f t="shared" si="6"/>
        <v>1375</v>
      </c>
      <c r="P34" s="6">
        <f>SUM(F34:O34)</f>
        <v>13852.25</v>
      </c>
      <c r="Q34" s="6">
        <f>ROUND(SUM(F34:O34),5)</f>
        <v>13852.25</v>
      </c>
    </row>
    <row r="35" spans="1:17" ht="25.5" customHeight="1">
      <c r="A35" s="2"/>
      <c r="B35" s="2"/>
      <c r="C35" s="2" t="s">
        <v>44</v>
      </c>
      <c r="D35" s="2"/>
      <c r="E35" s="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">
      <c r="A36" s="2"/>
      <c r="B36" s="2"/>
      <c r="C36" s="2"/>
      <c r="D36" s="2" t="s">
        <v>45</v>
      </c>
      <c r="E36" s="2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1500</v>
      </c>
      <c r="M36" s="6">
        <v>428.72</v>
      </c>
      <c r="N36" s="6">
        <v>0</v>
      </c>
      <c r="O36" s="6">
        <v>0</v>
      </c>
      <c r="P36" s="6">
        <f>SUM(F36:O36)</f>
        <v>1928.72</v>
      </c>
      <c r="Q36" s="6">
        <f>ROUND(SUM(F36:O36),5)</f>
        <v>1928.72</v>
      </c>
    </row>
    <row r="37" spans="1:17" ht="12">
      <c r="A37" s="2"/>
      <c r="B37" s="2"/>
      <c r="C37" s="2"/>
      <c r="D37" s="2" t="s">
        <v>46</v>
      </c>
      <c r="E37" s="2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500</v>
      </c>
      <c r="N37" s="6">
        <v>0</v>
      </c>
      <c r="O37" s="6">
        <v>4594.27</v>
      </c>
      <c r="P37" s="6">
        <f>SUM(F37:O37)</f>
        <v>5094.27</v>
      </c>
      <c r="Q37" s="6">
        <f>ROUND(SUM(F37:O37),5)</f>
        <v>5094.27</v>
      </c>
    </row>
    <row r="38" spans="1:17" ht="12.75" thickBot="1">
      <c r="A38" s="2"/>
      <c r="B38" s="2"/>
      <c r="C38" s="2"/>
      <c r="D38" s="2" t="s">
        <v>47</v>
      </c>
      <c r="E38" s="2"/>
      <c r="F38" s="7">
        <v>399.57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>SUM(F38:O38)</f>
        <v>399.57</v>
      </c>
      <c r="Q38" s="7">
        <f>ROUND(SUM(F38:O38),5)</f>
        <v>399.57</v>
      </c>
    </row>
    <row r="39" spans="1:17" ht="12">
      <c r="A39" s="2"/>
      <c r="B39" s="2"/>
      <c r="C39" s="2" t="s">
        <v>48</v>
      </c>
      <c r="D39" s="2"/>
      <c r="E39" s="2"/>
      <c r="F39" s="6">
        <f aca="true" t="shared" si="7" ref="F39:O39">ROUND(SUM(F35:F38),5)</f>
        <v>399.57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0</v>
      </c>
      <c r="L39" s="6">
        <f t="shared" si="7"/>
        <v>1500</v>
      </c>
      <c r="M39" s="6">
        <f t="shared" si="7"/>
        <v>928.72</v>
      </c>
      <c r="N39" s="6">
        <f t="shared" si="7"/>
        <v>0</v>
      </c>
      <c r="O39" s="6">
        <f t="shared" si="7"/>
        <v>4594.27</v>
      </c>
      <c r="P39" s="20">
        <f>SUM(F39:O39)</f>
        <v>7422.56</v>
      </c>
      <c r="Q39" s="6">
        <f>ROUND(SUM(F39:O39),5)</f>
        <v>7422.56</v>
      </c>
    </row>
    <row r="40" spans="1:17" ht="25.5" customHeight="1">
      <c r="A40" s="2"/>
      <c r="B40" s="2"/>
      <c r="C40" s="2" t="s">
        <v>49</v>
      </c>
      <c r="D40" s="2"/>
      <c r="E40" s="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">
      <c r="A41" s="2"/>
      <c r="B41" s="2"/>
      <c r="C41" s="2"/>
      <c r="D41" s="2" t="s">
        <v>50</v>
      </c>
      <c r="E41" s="2"/>
      <c r="F41" s="6">
        <v>0</v>
      </c>
      <c r="G41" s="6">
        <v>165</v>
      </c>
      <c r="H41" s="6">
        <v>0</v>
      </c>
      <c r="I41" s="6">
        <v>0</v>
      </c>
      <c r="J41" s="6">
        <v>45</v>
      </c>
      <c r="K41" s="6">
        <v>93.41</v>
      </c>
      <c r="L41" s="6">
        <v>142.5</v>
      </c>
      <c r="M41" s="6">
        <v>71.25</v>
      </c>
      <c r="N41" s="6">
        <v>118.75</v>
      </c>
      <c r="O41" s="6">
        <v>293.75</v>
      </c>
      <c r="P41" s="6">
        <f>SUM(F41:O41)</f>
        <v>929.66</v>
      </c>
      <c r="Q41" s="6">
        <f>ROUND(SUM(F41:O41),5)</f>
        <v>929.66</v>
      </c>
    </row>
    <row r="42" spans="1:17" ht="12">
      <c r="A42" s="2"/>
      <c r="B42" s="2"/>
      <c r="C42" s="2"/>
      <c r="D42" s="2" t="s">
        <v>51</v>
      </c>
      <c r="E42" s="2"/>
      <c r="F42" s="6">
        <v>0</v>
      </c>
      <c r="G42" s="6">
        <v>2000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f>SUM(F42:O42)</f>
        <v>2000</v>
      </c>
      <c r="Q42" s="6">
        <f>ROUND(SUM(F42:O42),5)</f>
        <v>2000</v>
      </c>
    </row>
    <row r="43" spans="1:17" ht="12.75" thickBot="1">
      <c r="A43" s="2"/>
      <c r="B43" s="2"/>
      <c r="C43" s="2"/>
      <c r="D43" s="2" t="s">
        <v>52</v>
      </c>
      <c r="E43" s="2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239.36</v>
      </c>
      <c r="N43" s="7">
        <v>90</v>
      </c>
      <c r="O43" s="7">
        <v>81.68</v>
      </c>
      <c r="P43" s="7">
        <f>SUM(F43:O43)</f>
        <v>411.04</v>
      </c>
      <c r="Q43" s="7">
        <f>ROUND(SUM(F43:O43),5)</f>
        <v>411.04</v>
      </c>
    </row>
    <row r="44" spans="1:17" ht="12">
      <c r="A44" s="2"/>
      <c r="B44" s="2"/>
      <c r="C44" s="2" t="s">
        <v>53</v>
      </c>
      <c r="D44" s="2"/>
      <c r="E44" s="2"/>
      <c r="F44" s="6">
        <f aca="true" t="shared" si="8" ref="F44:O44">ROUND(SUM(F40:F43),5)</f>
        <v>0</v>
      </c>
      <c r="G44" s="6">
        <f t="shared" si="8"/>
        <v>2165</v>
      </c>
      <c r="H44" s="6">
        <f t="shared" si="8"/>
        <v>0</v>
      </c>
      <c r="I44" s="6">
        <f t="shared" si="8"/>
        <v>0</v>
      </c>
      <c r="J44" s="6">
        <f t="shared" si="8"/>
        <v>45</v>
      </c>
      <c r="K44" s="6">
        <f t="shared" si="8"/>
        <v>93.41</v>
      </c>
      <c r="L44" s="6">
        <f t="shared" si="8"/>
        <v>142.5</v>
      </c>
      <c r="M44" s="6">
        <f t="shared" si="8"/>
        <v>310.61</v>
      </c>
      <c r="N44" s="6">
        <f t="shared" si="8"/>
        <v>208.75</v>
      </c>
      <c r="O44" s="6">
        <f t="shared" si="8"/>
        <v>375.43</v>
      </c>
      <c r="P44" s="6">
        <f>SUM(F44:O44)</f>
        <v>3340.7</v>
      </c>
      <c r="Q44" s="6">
        <f>ROUND(SUM(F44:O44),5)</f>
        <v>3340.7</v>
      </c>
    </row>
    <row r="45" spans="1:17" ht="25.5" customHeight="1">
      <c r="A45" s="2"/>
      <c r="B45" s="2"/>
      <c r="C45" s="2" t="s">
        <v>54</v>
      </c>
      <c r="D45" s="2"/>
      <c r="E45" s="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 thickBot="1">
      <c r="A46" s="2"/>
      <c r="B46" s="2"/>
      <c r="C46" s="2"/>
      <c r="D46" s="2" t="s">
        <v>55</v>
      </c>
      <c r="E46" s="2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691</v>
      </c>
      <c r="O46" s="7">
        <v>0</v>
      </c>
      <c r="P46" s="7">
        <f>SUM(F46:O46)</f>
        <v>691</v>
      </c>
      <c r="Q46" s="7">
        <f>ROUND(SUM(F46:O46),5)</f>
        <v>691</v>
      </c>
    </row>
    <row r="47" spans="1:17" ht="12.75" thickBot="1">
      <c r="A47" s="2"/>
      <c r="B47" s="2"/>
      <c r="C47" s="2" t="s">
        <v>56</v>
      </c>
      <c r="D47" s="2"/>
      <c r="E47" s="2"/>
      <c r="F47" s="8">
        <f aca="true" t="shared" si="9" ref="F47:O47">ROUND(SUM(F45:F46),5)</f>
        <v>0</v>
      </c>
      <c r="G47" s="8">
        <f t="shared" si="9"/>
        <v>0</v>
      </c>
      <c r="H47" s="8">
        <f t="shared" si="9"/>
        <v>0</v>
      </c>
      <c r="I47" s="8">
        <f t="shared" si="9"/>
        <v>0</v>
      </c>
      <c r="J47" s="8">
        <f t="shared" si="9"/>
        <v>0</v>
      </c>
      <c r="K47" s="8">
        <f t="shared" si="9"/>
        <v>0</v>
      </c>
      <c r="L47" s="8">
        <f t="shared" si="9"/>
        <v>0</v>
      </c>
      <c r="M47" s="8">
        <f t="shared" si="9"/>
        <v>0</v>
      </c>
      <c r="N47" s="8">
        <f t="shared" si="9"/>
        <v>691</v>
      </c>
      <c r="O47" s="8">
        <f t="shared" si="9"/>
        <v>0</v>
      </c>
      <c r="P47" s="7">
        <f>SUM(F47:O47)</f>
        <v>691</v>
      </c>
      <c r="Q47" s="8">
        <f>ROUND(SUM(F47:O47),5)</f>
        <v>691</v>
      </c>
    </row>
    <row r="48" spans="1:17" ht="25.5" customHeight="1" thickBot="1">
      <c r="A48" s="2"/>
      <c r="B48" s="2" t="s">
        <v>57</v>
      </c>
      <c r="C48" s="2"/>
      <c r="D48" s="2"/>
      <c r="E48" s="2"/>
      <c r="F48" s="8">
        <f aca="true" t="shared" si="10" ref="F48:O48">ROUND(F25+F30+F34+F39+F44+F47,5)</f>
        <v>399.57</v>
      </c>
      <c r="G48" s="8">
        <f t="shared" si="10"/>
        <v>11526.54</v>
      </c>
      <c r="H48" s="8">
        <f t="shared" si="10"/>
        <v>4745.82</v>
      </c>
      <c r="I48" s="8">
        <f t="shared" si="10"/>
        <v>4743.31</v>
      </c>
      <c r="J48" s="8">
        <f t="shared" si="10"/>
        <v>9546.56</v>
      </c>
      <c r="K48" s="8">
        <f t="shared" si="10"/>
        <v>93.41</v>
      </c>
      <c r="L48" s="8">
        <f t="shared" si="10"/>
        <v>6350.83</v>
      </c>
      <c r="M48" s="8">
        <f t="shared" si="10"/>
        <v>5947.66</v>
      </c>
      <c r="N48" s="8">
        <f t="shared" si="10"/>
        <v>5608.08</v>
      </c>
      <c r="O48" s="8">
        <f t="shared" si="10"/>
        <v>6344.7</v>
      </c>
      <c r="P48" s="7">
        <f>SUM(F48:O48)</f>
        <v>55306.479999999996</v>
      </c>
      <c r="Q48" s="8">
        <f>ROUND(SUM(F48:O48),5)</f>
        <v>55306.48</v>
      </c>
    </row>
    <row r="49" spans="1:17" s="10" customFormat="1" ht="25.5" customHeight="1" thickBot="1">
      <c r="A49" s="2" t="s">
        <v>58</v>
      </c>
      <c r="B49" s="2"/>
      <c r="C49" s="2"/>
      <c r="D49" s="2"/>
      <c r="E49" s="2"/>
      <c r="F49" s="9">
        <f aca="true" t="shared" si="11" ref="F49:O49">ROUND(F24-F48,5)</f>
        <v>3017.08</v>
      </c>
      <c r="G49" s="9">
        <f t="shared" si="11"/>
        <v>-6775.88</v>
      </c>
      <c r="H49" s="9">
        <f t="shared" si="11"/>
        <v>337.51</v>
      </c>
      <c r="I49" s="9">
        <f t="shared" si="11"/>
        <v>579.47</v>
      </c>
      <c r="J49" s="9">
        <f t="shared" si="11"/>
        <v>-9546.56</v>
      </c>
      <c r="K49" s="9">
        <f t="shared" si="11"/>
        <v>11157.23</v>
      </c>
      <c r="L49" s="9">
        <f t="shared" si="11"/>
        <v>-4184.17</v>
      </c>
      <c r="M49" s="9">
        <f t="shared" si="11"/>
        <v>-2235.96</v>
      </c>
      <c r="N49" s="9">
        <f t="shared" si="11"/>
        <v>6725.68</v>
      </c>
      <c r="O49" s="9">
        <f t="shared" si="11"/>
        <v>-4552.7</v>
      </c>
      <c r="P49" s="24">
        <f>SUM(F49:O49)</f>
        <v>-5478.299999999999</v>
      </c>
      <c r="Q49" s="9">
        <f>ROUND(SUM(F49:O49),5)</f>
        <v>-5478.3</v>
      </c>
    </row>
    <row r="50" ht="12.75" thickTop="1"/>
  </sheetData>
  <sheetProtection/>
  <printOptions/>
  <pageMargins left="0.75" right="0.75" top="1" bottom="1" header="0.1" footer="0.5"/>
  <pageSetup horizontalDpi="75" verticalDpi="75" orientation="portrait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Financial Management Resources,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 Olson</dc:creator>
  <cp:keywords/>
  <dc:description/>
  <cp:lastModifiedBy>Steven Olson</cp:lastModifiedBy>
  <dcterms:created xsi:type="dcterms:W3CDTF">2014-07-08T15:32:13Z</dcterms:created>
  <dcterms:modified xsi:type="dcterms:W3CDTF">2014-07-10T05:40:41Z</dcterms:modified>
  <cp:category/>
  <cp:version/>
  <cp:contentType/>
  <cp:contentStatus/>
</cp:coreProperties>
</file>