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812"/>
  <workbookPr autoCompressPictures="0"/>
  <bookViews>
    <workbookView xWindow="11300" yWindow="940" windowWidth="25600" windowHeight="1606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Sheet1!$A:$E,Sheet1!$4:$5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8" i="1" l="1"/>
  <c r="AF46" i="1"/>
  <c r="AC84" i="1"/>
  <c r="AA84" i="1"/>
  <c r="Y84" i="1"/>
  <c r="W84" i="1"/>
  <c r="U84" i="1"/>
  <c r="S84" i="1"/>
  <c r="Q84" i="1"/>
  <c r="O84" i="1"/>
  <c r="M84" i="1"/>
  <c r="K84" i="1"/>
  <c r="I84" i="1"/>
  <c r="G84" i="1"/>
  <c r="AC36" i="1"/>
  <c r="AA36" i="1"/>
  <c r="Y36" i="1"/>
  <c r="W36" i="1"/>
  <c r="U36" i="1"/>
  <c r="S36" i="1"/>
  <c r="Q36" i="1"/>
  <c r="O36" i="1"/>
  <c r="M36" i="1"/>
  <c r="K36" i="1"/>
  <c r="I36" i="1"/>
  <c r="G36" i="1"/>
  <c r="T36" i="1"/>
  <c r="T37" i="1"/>
  <c r="G22" i="1"/>
  <c r="G29" i="1"/>
  <c r="G35" i="1"/>
  <c r="I22" i="1"/>
  <c r="I29" i="1"/>
  <c r="I35" i="1"/>
  <c r="K22" i="1"/>
  <c r="K24" i="1"/>
  <c r="K29" i="1"/>
  <c r="K35" i="1"/>
  <c r="M22" i="1"/>
  <c r="M29" i="1"/>
  <c r="M35" i="1"/>
  <c r="O22" i="1"/>
  <c r="O29" i="1"/>
  <c r="O35" i="1"/>
  <c r="Q22" i="1"/>
  <c r="Q29" i="1"/>
  <c r="Q35" i="1"/>
  <c r="S22" i="1"/>
  <c r="S29" i="1"/>
  <c r="S35" i="1"/>
  <c r="U22" i="1"/>
  <c r="U29" i="1"/>
  <c r="U35" i="1"/>
  <c r="W22" i="1"/>
  <c r="W29" i="1"/>
  <c r="W35" i="1"/>
  <c r="Y22" i="1"/>
  <c r="Y29" i="1"/>
  <c r="Y35" i="1"/>
  <c r="AA22" i="1"/>
  <c r="AA29" i="1"/>
  <c r="AA35" i="1"/>
  <c r="AC22" i="1"/>
  <c r="AC29" i="1"/>
  <c r="AC35" i="1"/>
  <c r="AE36" i="1"/>
  <c r="AD29" i="1"/>
  <c r="AD22" i="1"/>
  <c r="AD35" i="1"/>
  <c r="AD36" i="1"/>
  <c r="AD37" i="1"/>
  <c r="AD39" i="1"/>
  <c r="L37" i="1"/>
  <c r="L22" i="1"/>
  <c r="L29" i="1"/>
  <c r="L35" i="1"/>
  <c r="L36" i="1"/>
  <c r="L39" i="1"/>
  <c r="H22" i="1"/>
  <c r="H29" i="1"/>
  <c r="H35" i="1"/>
  <c r="H36" i="1"/>
  <c r="H37" i="1"/>
  <c r="H39" i="1"/>
  <c r="J22" i="1"/>
  <c r="J29" i="1"/>
  <c r="J35" i="1"/>
  <c r="J36" i="1"/>
  <c r="J37" i="1"/>
  <c r="J39" i="1"/>
  <c r="N22" i="1"/>
  <c r="N29" i="1"/>
  <c r="N35" i="1"/>
  <c r="N36" i="1"/>
  <c r="N37" i="1"/>
  <c r="N39" i="1"/>
  <c r="P22" i="1"/>
  <c r="P29" i="1"/>
  <c r="P35" i="1"/>
  <c r="P36" i="1"/>
  <c r="P37" i="1"/>
  <c r="P39" i="1"/>
  <c r="R22" i="1"/>
  <c r="R29" i="1"/>
  <c r="R35" i="1"/>
  <c r="R36" i="1"/>
  <c r="R37" i="1"/>
  <c r="R39" i="1"/>
  <c r="T22" i="1"/>
  <c r="T29" i="1"/>
  <c r="T35" i="1"/>
  <c r="T39" i="1"/>
  <c r="V22" i="1"/>
  <c r="V29" i="1"/>
  <c r="V35" i="1"/>
  <c r="V36" i="1"/>
  <c r="V37" i="1"/>
  <c r="V39" i="1"/>
  <c r="X22" i="1"/>
  <c r="X29" i="1"/>
  <c r="X35" i="1"/>
  <c r="X36" i="1"/>
  <c r="X37" i="1"/>
  <c r="X39" i="1"/>
  <c r="Z22" i="1"/>
  <c r="Z29" i="1"/>
  <c r="Z35" i="1"/>
  <c r="Z36" i="1"/>
  <c r="Z37" i="1"/>
  <c r="Z39" i="1"/>
  <c r="AB22" i="1"/>
  <c r="AB29" i="1"/>
  <c r="AB35" i="1"/>
  <c r="AB36" i="1"/>
  <c r="AB37" i="1"/>
  <c r="AB39" i="1"/>
  <c r="AF39" i="1"/>
  <c r="AD17" i="1"/>
  <c r="AD38" i="1"/>
  <c r="L17" i="1"/>
  <c r="L38" i="1"/>
  <c r="H17" i="1"/>
  <c r="H38" i="1"/>
  <c r="J17" i="1"/>
  <c r="J38" i="1"/>
  <c r="N17" i="1"/>
  <c r="N38" i="1"/>
  <c r="P17" i="1"/>
  <c r="P38" i="1"/>
  <c r="R17" i="1"/>
  <c r="R38" i="1"/>
  <c r="T17" i="1"/>
  <c r="T38" i="1"/>
  <c r="V17" i="1"/>
  <c r="V38" i="1"/>
  <c r="X17" i="1"/>
  <c r="X38" i="1"/>
  <c r="Z17" i="1"/>
  <c r="Z38" i="1"/>
  <c r="AB17" i="1"/>
  <c r="AB38" i="1"/>
  <c r="AF38" i="1"/>
  <c r="F17" i="1"/>
  <c r="F29" i="1"/>
  <c r="F37" i="1"/>
  <c r="G17" i="1"/>
  <c r="G38" i="1"/>
  <c r="I17" i="1"/>
  <c r="I38" i="1"/>
  <c r="K17" i="1"/>
  <c r="K38" i="1"/>
  <c r="M17" i="1"/>
  <c r="M38" i="1"/>
  <c r="O17" i="1"/>
  <c r="O38" i="1"/>
  <c r="Q17" i="1"/>
  <c r="Q38" i="1"/>
  <c r="S17" i="1"/>
  <c r="S38" i="1"/>
  <c r="U17" i="1"/>
  <c r="U38" i="1"/>
  <c r="W17" i="1"/>
  <c r="W38" i="1"/>
  <c r="Y17" i="1"/>
  <c r="Y38" i="1"/>
  <c r="AA17" i="1"/>
  <c r="AA38" i="1"/>
  <c r="AC17" i="1"/>
  <c r="AC38" i="1"/>
  <c r="AE38" i="1"/>
  <c r="AC37" i="1"/>
  <c r="AA37" i="1"/>
  <c r="Y37" i="1"/>
  <c r="W37" i="1"/>
  <c r="U37" i="1"/>
  <c r="S37" i="1"/>
  <c r="Q37" i="1"/>
  <c r="O37" i="1"/>
  <c r="M37" i="1"/>
  <c r="K37" i="1"/>
  <c r="I37" i="1"/>
  <c r="G37" i="1"/>
  <c r="AF20" i="1"/>
  <c r="AF21" i="1"/>
  <c r="AF22" i="1"/>
  <c r="AE22" i="1"/>
  <c r="AE21" i="1"/>
  <c r="AE20" i="1"/>
  <c r="AE17" i="1"/>
  <c r="AE15" i="1"/>
  <c r="AE13" i="1"/>
  <c r="AF36" i="1"/>
  <c r="AF37" i="1"/>
  <c r="AG36" i="1"/>
  <c r="AE37" i="1"/>
  <c r="AG37" i="1"/>
  <c r="AG38" i="1"/>
  <c r="AF11" i="1"/>
  <c r="AF13" i="1"/>
  <c r="AF15" i="1"/>
  <c r="AF16" i="1"/>
  <c r="AF12" i="1"/>
  <c r="AF14" i="1"/>
  <c r="AF17" i="1"/>
  <c r="AG17" i="1"/>
  <c r="AD83" i="1"/>
  <c r="AB83" i="1"/>
  <c r="Z83" i="1"/>
  <c r="X83" i="1"/>
  <c r="V83" i="1"/>
  <c r="T83" i="1"/>
  <c r="R83" i="1"/>
  <c r="P83" i="1"/>
  <c r="N83" i="1"/>
  <c r="L83" i="1"/>
  <c r="J83" i="1"/>
  <c r="AC83" i="1"/>
  <c r="AA83" i="1"/>
  <c r="Y83" i="1"/>
  <c r="W83" i="1"/>
  <c r="U83" i="1"/>
  <c r="S83" i="1"/>
  <c r="Q83" i="1"/>
  <c r="O83" i="1"/>
  <c r="M83" i="1"/>
  <c r="K83" i="1"/>
  <c r="G83" i="1"/>
  <c r="I83" i="1"/>
  <c r="I74" i="1"/>
  <c r="G74" i="1"/>
  <c r="AC74" i="1"/>
  <c r="AA74" i="1"/>
  <c r="Y74" i="1"/>
  <c r="AE82" i="1"/>
  <c r="AF82" i="1"/>
  <c r="AG82" i="1"/>
  <c r="AH82" i="1"/>
  <c r="AF28" i="1"/>
  <c r="AF26" i="1"/>
  <c r="AF27" i="1"/>
  <c r="AE28" i="1"/>
  <c r="AE26" i="1"/>
  <c r="AG28" i="1"/>
  <c r="AG26" i="1"/>
  <c r="AE12" i="1"/>
  <c r="AG12" i="1"/>
  <c r="AG13" i="1"/>
  <c r="AE14" i="1"/>
  <c r="AG14" i="1"/>
  <c r="AE16" i="1"/>
  <c r="AG16" i="1"/>
  <c r="AG20" i="1"/>
  <c r="AG21" i="1"/>
  <c r="G52" i="1"/>
  <c r="G53" i="1"/>
  <c r="G61" i="1"/>
  <c r="I52" i="1"/>
  <c r="I53" i="1"/>
  <c r="I61" i="1"/>
  <c r="K52" i="1"/>
  <c r="K53" i="1"/>
  <c r="K61" i="1"/>
  <c r="K74" i="1"/>
  <c r="M52" i="1"/>
  <c r="M53" i="1"/>
  <c r="M61" i="1"/>
  <c r="M74" i="1"/>
  <c r="O52" i="1"/>
  <c r="O53" i="1"/>
  <c r="O61" i="1"/>
  <c r="O67" i="1"/>
  <c r="O74" i="1"/>
  <c r="Q52" i="1"/>
  <c r="Q53" i="1"/>
  <c r="Q61" i="1"/>
  <c r="Q74" i="1"/>
  <c r="S52" i="1"/>
  <c r="S53" i="1"/>
  <c r="S61" i="1"/>
  <c r="S67" i="1"/>
  <c r="S74" i="1"/>
  <c r="U52" i="1"/>
  <c r="U53" i="1"/>
  <c r="U61" i="1"/>
  <c r="U74" i="1"/>
  <c r="W52" i="1"/>
  <c r="W53" i="1"/>
  <c r="W61" i="1"/>
  <c r="W67" i="1"/>
  <c r="W74" i="1"/>
  <c r="Y52" i="1"/>
  <c r="Y53" i="1"/>
  <c r="Y61" i="1"/>
  <c r="AA52" i="1"/>
  <c r="AA53" i="1"/>
  <c r="AA61" i="1"/>
  <c r="AC52" i="1"/>
  <c r="AC53" i="1"/>
  <c r="AC61" i="1"/>
  <c r="AE84" i="1"/>
  <c r="AE89" i="1"/>
  <c r="AH37" i="1"/>
  <c r="F35" i="1"/>
  <c r="F40" i="1"/>
  <c r="H52" i="1"/>
  <c r="H53" i="1"/>
  <c r="H61" i="1"/>
  <c r="H67" i="1"/>
  <c r="H74" i="1"/>
  <c r="H83" i="1"/>
  <c r="H84" i="1"/>
  <c r="J52" i="1"/>
  <c r="J53" i="1"/>
  <c r="J61" i="1"/>
  <c r="J67" i="1"/>
  <c r="J74" i="1"/>
  <c r="J84" i="1"/>
  <c r="L52" i="1"/>
  <c r="L61" i="1"/>
  <c r="L67" i="1"/>
  <c r="L74" i="1"/>
  <c r="L84" i="1"/>
  <c r="N52" i="1"/>
  <c r="N53" i="1"/>
  <c r="N61" i="1"/>
  <c r="N67" i="1"/>
  <c r="N74" i="1"/>
  <c r="N84" i="1"/>
  <c r="P52" i="1"/>
  <c r="P53" i="1"/>
  <c r="P61" i="1"/>
  <c r="P67" i="1"/>
  <c r="P74" i="1"/>
  <c r="P84" i="1"/>
  <c r="R52" i="1"/>
  <c r="R53" i="1"/>
  <c r="R61" i="1"/>
  <c r="R67" i="1"/>
  <c r="R74" i="1"/>
  <c r="R84" i="1"/>
  <c r="T52" i="1"/>
  <c r="T53" i="1"/>
  <c r="T61" i="1"/>
  <c r="T67" i="1"/>
  <c r="T74" i="1"/>
  <c r="T84" i="1"/>
  <c r="V52" i="1"/>
  <c r="V53" i="1"/>
  <c r="V61" i="1"/>
  <c r="V67" i="1"/>
  <c r="V74" i="1"/>
  <c r="V84" i="1"/>
  <c r="X52" i="1"/>
  <c r="X53" i="1"/>
  <c r="X61" i="1"/>
  <c r="X67" i="1"/>
  <c r="X74" i="1"/>
  <c r="X84" i="1"/>
  <c r="Z52" i="1"/>
  <c r="Z53" i="1"/>
  <c r="Z61" i="1"/>
  <c r="Z67" i="1"/>
  <c r="Z74" i="1"/>
  <c r="Z84" i="1"/>
  <c r="AB52" i="1"/>
  <c r="AB53" i="1"/>
  <c r="AB61" i="1"/>
  <c r="AB67" i="1"/>
  <c r="AB74" i="1"/>
  <c r="AB84" i="1"/>
  <c r="AD52" i="1"/>
  <c r="AD53" i="1"/>
  <c r="AD61" i="1"/>
  <c r="AD67" i="1"/>
  <c r="AD74" i="1"/>
  <c r="AD84" i="1"/>
  <c r="AF84" i="1"/>
  <c r="AF85" i="1"/>
  <c r="AF86" i="1"/>
  <c r="AG86" i="1"/>
  <c r="AG39" i="1"/>
  <c r="AF91" i="1"/>
  <c r="AF71" i="1"/>
  <c r="S88" i="1"/>
  <c r="G88" i="1"/>
  <c r="G90" i="1"/>
  <c r="I88" i="1"/>
  <c r="I90" i="1"/>
  <c r="K88" i="1"/>
  <c r="K90" i="1"/>
  <c r="M88" i="1"/>
  <c r="M90" i="1"/>
  <c r="O88" i="1"/>
  <c r="O90" i="1"/>
  <c r="Q88" i="1"/>
  <c r="Q90" i="1"/>
  <c r="S90" i="1"/>
  <c r="U88" i="1"/>
  <c r="U90" i="1"/>
  <c r="W88" i="1"/>
  <c r="W90" i="1"/>
  <c r="Y88" i="1"/>
  <c r="Y90" i="1"/>
  <c r="AA88" i="1"/>
  <c r="AA90" i="1"/>
  <c r="AC88" i="1"/>
  <c r="AC90" i="1"/>
  <c r="T88" i="1"/>
  <c r="R88" i="1"/>
  <c r="H88" i="1"/>
  <c r="H90" i="1"/>
  <c r="J88" i="1"/>
  <c r="J90" i="1"/>
  <c r="L88" i="1"/>
  <c r="L90" i="1"/>
  <c r="N88" i="1"/>
  <c r="N90" i="1"/>
  <c r="P88" i="1"/>
  <c r="P90" i="1"/>
  <c r="R90" i="1"/>
  <c r="T90" i="1"/>
  <c r="T86" i="1"/>
  <c r="R86" i="1"/>
  <c r="P86" i="1"/>
  <c r="N86" i="1"/>
  <c r="L86" i="1"/>
  <c r="J86" i="1"/>
  <c r="H86" i="1"/>
  <c r="H87" i="1"/>
  <c r="J87" i="1"/>
  <c r="L87" i="1"/>
  <c r="N87" i="1"/>
  <c r="P87" i="1"/>
  <c r="R87" i="1"/>
  <c r="T87" i="1"/>
  <c r="H40" i="1"/>
  <c r="J40" i="1"/>
  <c r="L40" i="1"/>
  <c r="N40" i="1"/>
  <c r="P40" i="1"/>
  <c r="R40" i="1"/>
  <c r="T40" i="1"/>
  <c r="AF55" i="1"/>
  <c r="AF60" i="1"/>
  <c r="AF56" i="1"/>
  <c r="AF57" i="1"/>
  <c r="AF58" i="1"/>
  <c r="AF59" i="1"/>
  <c r="AF61" i="1"/>
  <c r="AE55" i="1"/>
  <c r="AE56" i="1"/>
  <c r="AE57" i="1"/>
  <c r="AE58" i="1"/>
  <c r="AE59" i="1"/>
  <c r="AE60" i="1"/>
  <c r="AE61" i="1"/>
  <c r="AG55" i="1"/>
  <c r="AG60" i="1"/>
  <c r="AG56" i="1"/>
  <c r="AG57" i="1"/>
  <c r="AG58" i="1"/>
  <c r="AG59" i="1"/>
  <c r="AG61" i="1"/>
  <c r="AH60" i="1"/>
  <c r="AD86" i="1"/>
  <c r="AB86" i="1"/>
  <c r="Z86" i="1"/>
  <c r="X86" i="1"/>
  <c r="V86" i="1"/>
  <c r="G87" i="1"/>
  <c r="I87" i="1"/>
  <c r="K87" i="1"/>
  <c r="M87" i="1"/>
  <c r="O87" i="1"/>
  <c r="Q87" i="1"/>
  <c r="S87" i="1"/>
  <c r="AE50" i="1"/>
  <c r="AF50" i="1"/>
  <c r="AH50" i="1"/>
  <c r="AG50" i="1"/>
  <c r="G40" i="1"/>
  <c r="I40" i="1"/>
  <c r="K40" i="1"/>
  <c r="M40" i="1"/>
  <c r="O40" i="1"/>
  <c r="Q40" i="1"/>
  <c r="S40" i="1"/>
  <c r="U40" i="1"/>
  <c r="W40" i="1"/>
  <c r="Y40" i="1"/>
  <c r="AA40" i="1"/>
  <c r="AC40" i="1"/>
  <c r="V88" i="1"/>
  <c r="X88" i="1"/>
  <c r="Z88" i="1"/>
  <c r="AB88" i="1"/>
  <c r="AD88" i="1"/>
  <c r="U87" i="1"/>
  <c r="W87" i="1"/>
  <c r="Y87" i="1"/>
  <c r="AA87" i="1"/>
  <c r="AC87" i="1"/>
  <c r="AE27" i="1"/>
  <c r="AE88" i="1"/>
  <c r="AE83" i="1"/>
  <c r="AF83" i="1"/>
  <c r="AH83" i="1"/>
  <c r="AG83" i="1"/>
  <c r="AE81" i="1"/>
  <c r="AF81" i="1"/>
  <c r="AH81" i="1"/>
  <c r="AG81" i="1"/>
  <c r="AE80" i="1"/>
  <c r="AF80" i="1"/>
  <c r="AH80" i="1"/>
  <c r="AG80" i="1"/>
  <c r="AE79" i="1"/>
  <c r="AF79" i="1"/>
  <c r="AH79" i="1"/>
  <c r="AG79" i="1"/>
  <c r="AE78" i="1"/>
  <c r="AF78" i="1"/>
  <c r="AH78" i="1"/>
  <c r="AG78" i="1"/>
  <c r="AE77" i="1"/>
  <c r="AF77" i="1"/>
  <c r="AH77" i="1"/>
  <c r="AG77" i="1"/>
  <c r="AE76" i="1"/>
  <c r="AF76" i="1"/>
  <c r="AH76" i="1"/>
  <c r="AG76" i="1"/>
  <c r="AE74" i="1"/>
  <c r="AF74" i="1"/>
  <c r="AH74" i="1"/>
  <c r="AG74" i="1"/>
  <c r="AE73" i="1"/>
  <c r="AF73" i="1"/>
  <c r="AH73" i="1"/>
  <c r="AG73" i="1"/>
  <c r="AE72" i="1"/>
  <c r="AF72" i="1"/>
  <c r="AH72" i="1"/>
  <c r="AG72" i="1"/>
  <c r="AE71" i="1"/>
  <c r="AH71" i="1"/>
  <c r="AG71" i="1"/>
  <c r="AE69" i="1"/>
  <c r="AF69" i="1"/>
  <c r="AH69" i="1"/>
  <c r="AG69" i="1"/>
  <c r="AE67" i="1"/>
  <c r="AF67" i="1"/>
  <c r="AH67" i="1"/>
  <c r="AG67" i="1"/>
  <c r="AE66" i="1"/>
  <c r="AF66" i="1"/>
  <c r="AH66" i="1"/>
  <c r="AG66" i="1"/>
  <c r="AE65" i="1"/>
  <c r="AF65" i="1"/>
  <c r="AH65" i="1"/>
  <c r="AG65" i="1"/>
  <c r="AE64" i="1"/>
  <c r="AF64" i="1"/>
  <c r="AH64" i="1"/>
  <c r="AG64" i="1"/>
  <c r="AE63" i="1"/>
  <c r="AF63" i="1"/>
  <c r="AH63" i="1"/>
  <c r="AG63" i="1"/>
  <c r="AH61" i="1"/>
  <c r="AH59" i="1"/>
  <c r="AH58" i="1"/>
  <c r="AH57" i="1"/>
  <c r="AH56" i="1"/>
  <c r="AH55" i="1"/>
  <c r="AE53" i="1"/>
  <c r="AE52" i="1"/>
  <c r="AF52" i="1"/>
  <c r="AH52" i="1"/>
  <c r="AG52" i="1"/>
  <c r="AE51" i="1"/>
  <c r="AF51" i="1"/>
  <c r="AH51" i="1"/>
  <c r="AG51" i="1"/>
  <c r="AE49" i="1"/>
  <c r="AF49" i="1"/>
  <c r="AH49" i="1"/>
  <c r="AG49" i="1"/>
  <c r="AE48" i="1"/>
  <c r="AF48" i="1"/>
  <c r="AH48" i="1"/>
  <c r="AG48" i="1"/>
  <c r="AE47" i="1"/>
  <c r="AF47" i="1"/>
  <c r="AH47" i="1"/>
  <c r="AG47" i="1"/>
  <c r="AE46" i="1"/>
  <c r="AH46" i="1"/>
  <c r="AG46" i="1"/>
  <c r="AE45" i="1"/>
  <c r="AF45" i="1"/>
  <c r="AH45" i="1"/>
  <c r="AG45" i="1"/>
  <c r="AE44" i="1"/>
  <c r="AF44" i="1"/>
  <c r="AH44" i="1"/>
  <c r="AG44" i="1"/>
  <c r="AE35" i="1"/>
  <c r="AF35" i="1"/>
  <c r="AH35" i="1"/>
  <c r="AG35" i="1"/>
  <c r="AE34" i="1"/>
  <c r="AF34" i="1"/>
  <c r="AH34" i="1"/>
  <c r="AG34" i="1"/>
  <c r="AE33" i="1"/>
  <c r="AF33" i="1"/>
  <c r="AH33" i="1"/>
  <c r="AG33" i="1"/>
  <c r="AE32" i="1"/>
  <c r="AF32" i="1"/>
  <c r="AH32" i="1"/>
  <c r="AG32" i="1"/>
  <c r="AE31" i="1"/>
  <c r="AF31" i="1"/>
  <c r="AH31" i="1"/>
  <c r="AG31" i="1"/>
  <c r="AE29" i="1"/>
  <c r="AF29" i="1"/>
  <c r="AH29" i="1"/>
  <c r="AG29" i="1"/>
  <c r="AH27" i="1"/>
  <c r="AG27" i="1"/>
  <c r="AE25" i="1"/>
  <c r="AF25" i="1"/>
  <c r="AH25" i="1"/>
  <c r="AG25" i="1"/>
  <c r="AE24" i="1"/>
  <c r="AF24" i="1"/>
  <c r="AH24" i="1"/>
  <c r="AG24" i="1"/>
  <c r="AH22" i="1"/>
  <c r="AG22" i="1"/>
  <c r="AH15" i="1"/>
  <c r="AG15" i="1"/>
  <c r="AH13" i="1"/>
  <c r="AE11" i="1"/>
  <c r="AH11" i="1"/>
  <c r="AG11" i="1"/>
  <c r="AF53" i="1"/>
  <c r="V40" i="1"/>
  <c r="X40" i="1"/>
  <c r="Z40" i="1"/>
  <c r="AB40" i="1"/>
  <c r="AD40" i="1"/>
  <c r="AG53" i="1"/>
  <c r="AH53" i="1"/>
  <c r="V87" i="1"/>
  <c r="X87" i="1"/>
  <c r="Z87" i="1"/>
  <c r="AB87" i="1"/>
  <c r="AD87" i="1"/>
  <c r="V90" i="1"/>
  <c r="X90" i="1"/>
  <c r="Z90" i="1"/>
  <c r="AB90" i="1"/>
  <c r="AD90" i="1"/>
  <c r="AH36" i="1"/>
  <c r="AF88" i="1"/>
  <c r="AH88" i="1"/>
  <c r="AH84" i="1"/>
  <c r="AG84" i="1"/>
  <c r="AG88" i="1"/>
</calcChain>
</file>

<file path=xl/sharedStrings.xml><?xml version="1.0" encoding="utf-8"?>
<sst xmlns="http://schemas.openxmlformats.org/spreadsheetml/2006/main" count="132" uniqueCount="108">
  <si>
    <t>6560 · Conference Calls</t>
  </si>
  <si>
    <t>6580 · Video Conference</t>
  </si>
  <si>
    <t>Total 6500 · Technology</t>
  </si>
  <si>
    <t>6700 · Operating Expense</t>
  </si>
  <si>
    <t>6710 · Supplies</t>
  </si>
  <si>
    <t>6715 · Printing &amp; Reproduction</t>
  </si>
  <si>
    <t>6720 · Bank &amp; Credit Card Fee</t>
  </si>
  <si>
    <t>6725 · PayPal Expense</t>
  </si>
  <si>
    <t>6730 · Meals</t>
  </si>
  <si>
    <t>6745 · Postage &amp; Delivery</t>
  </si>
  <si>
    <t>Total 6700 · Operating Expense</t>
  </si>
  <si>
    <t>Total Expense</t>
  </si>
  <si>
    <t>Northern Colorado Legislative Alliance</t>
  </si>
  <si>
    <t>Profit &amp; Loss Budget vs. Actual</t>
  </si>
  <si>
    <t>Cash Basis</t>
  </si>
  <si>
    <t>Budget</t>
  </si>
  <si>
    <t>% of Budget</t>
  </si>
  <si>
    <t>Income</t>
  </si>
  <si>
    <t>4400 · NCLA Sponsorships</t>
  </si>
  <si>
    <t>4410 · FOB Fort Collins</t>
  </si>
  <si>
    <t>4420 · FOB Greeley</t>
  </si>
  <si>
    <t>4430 · FOB Loveland</t>
  </si>
  <si>
    <t>Total 4400 · NCLA Sponsorships</t>
  </si>
  <si>
    <t>4600 · NCLA Events</t>
  </si>
  <si>
    <t>4625 · Legislative Preview</t>
  </si>
  <si>
    <t>4630 · Mission to Capitol</t>
  </si>
  <si>
    <t>4635 · Mid-term Legislative Update</t>
  </si>
  <si>
    <t>4640 · Legislative Wrap UP</t>
  </si>
  <si>
    <t>Total 4600 · NCLA Events</t>
  </si>
  <si>
    <t>Total Income</t>
  </si>
  <si>
    <t>Expense</t>
  </si>
  <si>
    <t>6100 · Professional Fees</t>
  </si>
  <si>
    <t>6130 · Capital Solutions Billings</t>
  </si>
  <si>
    <t>6131 · Capitol Solutions Fees</t>
  </si>
  <si>
    <t>6133 · Reimburse Supplies</t>
  </si>
  <si>
    <t>6135 · Reimburse Mileage</t>
  </si>
  <si>
    <t>6137 · Reimburse Parking</t>
  </si>
  <si>
    <t>6139 · Reimbuse Print &amp; Repro</t>
  </si>
  <si>
    <t>6141 · Reimburse Meals</t>
  </si>
  <si>
    <t>6145 · Reimburse Postage</t>
  </si>
  <si>
    <t>Total 6130 · Capital Solutions Billings</t>
  </si>
  <si>
    <t>Total 6100 · Professional Fees</t>
  </si>
  <si>
    <t>6200 · Contract Admin Support</t>
  </si>
  <si>
    <t>6210 · Contract Admin</t>
  </si>
  <si>
    <t>6215 · Reimb - Copies</t>
  </si>
  <si>
    <t>6220 · Reimb - Phone charges</t>
  </si>
  <si>
    <t>6225 · Reimb - Postage</t>
  </si>
  <si>
    <t>6230 · Reimb - Travel</t>
  </si>
  <si>
    <t>Total 6200 · Contract Admin Support</t>
  </si>
  <si>
    <t>6300 · Events</t>
  </si>
  <si>
    <t>6325 · Legislative Preview</t>
  </si>
  <si>
    <t>6330 · Mission to Capitol</t>
  </si>
  <si>
    <t>6335 · Mid-Term Legislative Update</t>
  </si>
  <si>
    <t>6340 · Legislative Wrap Up</t>
  </si>
  <si>
    <t>Total 6300 · Events</t>
  </si>
  <si>
    <t>6500 · Technology</t>
  </si>
  <si>
    <t>6520 · Website</t>
  </si>
  <si>
    <t>6540 · Voter Voice</t>
  </si>
  <si>
    <t>Actual</t>
  </si>
  <si>
    <t>Over(Under) Bud</t>
  </si>
  <si>
    <t>Total</t>
  </si>
  <si>
    <t>Cumulative Totals</t>
  </si>
  <si>
    <t>6143 · Reimburse Conference Calls</t>
  </si>
  <si>
    <t>Income net of PY budget</t>
  </si>
  <si>
    <t>Cumulative Totals Net of PY</t>
  </si>
  <si>
    <t>Expenses from PY</t>
  </si>
  <si>
    <t>Expenses net of PY</t>
  </si>
  <si>
    <t>6235 · Reimb - Food/Meals</t>
  </si>
  <si>
    <t>Income from PY budget</t>
  </si>
  <si>
    <t>Net Inc less Exp Net of prior year revenues &amp; Expenses &gt;&gt;</t>
  </si>
  <si>
    <t>Sep '12 - Aug 13</t>
  </si>
  <si>
    <t>4210 · NCLA Invest Fort Collins</t>
  </si>
  <si>
    <t>4220 · NCLA Invest Greeley</t>
  </si>
  <si>
    <t>4230 · NCLA Invest Loveland</t>
  </si>
  <si>
    <t>Carry Over</t>
  </si>
  <si>
    <t>Due fm PY</t>
  </si>
  <si>
    <t>Total PY and CY budget</t>
  </si>
  <si>
    <t>Cumulative Totals CY Exp</t>
  </si>
  <si>
    <t>Net Income CY</t>
  </si>
  <si>
    <t>Net Income PY plus CY</t>
  </si>
  <si>
    <t>4200 · NCLA Invest from Members</t>
  </si>
  <si>
    <t>4250 · NCLA Invest Upstate Econ Develop Cntr</t>
  </si>
  <si>
    <t xml:space="preserve">4240 · NCLA Invest NCEDC </t>
  </si>
  <si>
    <t>4230 · NCLA Invest Loveland-PY</t>
  </si>
  <si>
    <t>Total 4200 · NCLA Invest from Members</t>
  </si>
  <si>
    <t>4210 · NCLA Invest Fort Collins-PY</t>
  </si>
  <si>
    <t>4220 · NCLA Invest Greeley-PY</t>
  </si>
  <si>
    <r>
      <t xml:space="preserve">4420 · FOB Greeley </t>
    </r>
    <r>
      <rPr>
        <b/>
        <sz val="10"/>
        <color indexed="8"/>
        <rFont val="Arial"/>
      </rPr>
      <t>- PY</t>
    </r>
  </si>
  <si>
    <r>
      <t>4430 · FOB Loveland</t>
    </r>
    <r>
      <rPr>
        <b/>
        <sz val="12"/>
        <color indexed="8"/>
        <rFont val="Arial"/>
      </rPr>
      <t xml:space="preserve"> </t>
    </r>
    <r>
      <rPr>
        <b/>
        <sz val="10"/>
        <color indexed="8"/>
        <rFont val="Arial"/>
      </rPr>
      <t>- PY</t>
    </r>
  </si>
  <si>
    <t>6750 · Miscellaneous</t>
  </si>
  <si>
    <t>Total 4200 · NCLA Invest from Chambers</t>
  </si>
  <si>
    <t>Sep 13</t>
  </si>
  <si>
    <t>Oct 13</t>
  </si>
  <si>
    <t>September 2013 through August 2014</t>
  </si>
  <si>
    <t xml:space="preserve">Cash Balance over from FY 2012-2013 </t>
  </si>
  <si>
    <t>Cash Reserve from FY 2012-2013</t>
  </si>
  <si>
    <t>6530 - Publication of Annual Report</t>
  </si>
  <si>
    <t>Nov 13</t>
  </si>
  <si>
    <t>Dec 13</t>
  </si>
  <si>
    <t>Jan 14</t>
  </si>
  <si>
    <t>Feb 14</t>
  </si>
  <si>
    <t>Mar 4</t>
  </si>
  <si>
    <t>Apr 14</t>
  </si>
  <si>
    <t>May 14</t>
  </si>
  <si>
    <t>Jun 14</t>
  </si>
  <si>
    <t>Jul 14</t>
  </si>
  <si>
    <t>Aug 14</t>
  </si>
  <si>
    <t>Total Cash Carry Over FY 2012-2013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</si>
</sst>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15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8"/>
      <name val="Arial"/>
      <family val="2"/>
    </font>
    <font>
      <sz val="8"/>
      <name val="Verdan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rgb="FF0000FF"/>
      <name val="Arial"/>
    </font>
    <font>
      <b/>
      <sz val="10"/>
      <color rgb="FF0000FF"/>
      <name val="Arial"/>
    </font>
    <font>
      <sz val="11"/>
      <color theme="1"/>
      <name val="Calibri"/>
      <family val="2"/>
      <scheme val="minor"/>
    </font>
    <font>
      <b/>
      <sz val="10"/>
      <color indexed="8"/>
      <name val="Arial"/>
    </font>
    <font>
      <b/>
      <sz val="12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5D9F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9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49" fontId="0" fillId="0" borderId="0" xfId="0" applyNumberFormat="1" applyBorder="1" applyAlignment="1">
      <alignment horizontal="centerContinuous"/>
    </xf>
    <xf numFmtId="165" fontId="6" fillId="0" borderId="0" xfId="0" applyNumberFormat="1" applyFont="1"/>
    <xf numFmtId="166" fontId="6" fillId="0" borderId="0" xfId="0" applyNumberFormat="1" applyFont="1"/>
    <xf numFmtId="165" fontId="6" fillId="0" borderId="3" xfId="0" applyNumberFormat="1" applyFont="1" applyBorder="1"/>
    <xf numFmtId="166" fontId="6" fillId="0" borderId="3" xfId="0" applyNumberFormat="1" applyFont="1" applyBorder="1"/>
    <xf numFmtId="165" fontId="6" fillId="0" borderId="0" xfId="0" applyNumberFormat="1" applyFont="1" applyBorder="1"/>
    <xf numFmtId="166" fontId="6" fillId="0" borderId="0" xfId="0" applyNumberFormat="1" applyFont="1" applyBorder="1"/>
    <xf numFmtId="165" fontId="6" fillId="0" borderId="4" xfId="0" applyNumberFormat="1" applyFont="1" applyBorder="1"/>
    <xf numFmtId="166" fontId="6" fillId="0" borderId="4" xfId="0" applyNumberFormat="1" applyFont="1" applyBorder="1"/>
    <xf numFmtId="165" fontId="6" fillId="0" borderId="5" xfId="0" applyNumberFormat="1" applyFont="1" applyBorder="1"/>
    <xf numFmtId="166" fontId="6" fillId="0" borderId="5" xfId="0" applyNumberFormat="1" applyFont="1" applyBorder="1"/>
    <xf numFmtId="165" fontId="1" fillId="0" borderId="6" xfId="0" applyNumberFormat="1" applyFont="1" applyBorder="1"/>
    <xf numFmtId="166" fontId="1" fillId="0" borderId="6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2" borderId="0" xfId="0" applyNumberFormat="1" applyFill="1"/>
    <xf numFmtId="49" fontId="1" fillId="2" borderId="2" xfId="0" applyNumberFormat="1" applyFont="1" applyFill="1" applyBorder="1" applyAlignment="1">
      <alignment horizontal="center"/>
    </xf>
    <xf numFmtId="165" fontId="6" fillId="2" borderId="0" xfId="0" applyNumberFormat="1" applyFont="1" applyFill="1"/>
    <xf numFmtId="165" fontId="6" fillId="2" borderId="3" xfId="0" applyNumberFormat="1" applyFont="1" applyFill="1" applyBorder="1"/>
    <xf numFmtId="165" fontId="6" fillId="2" borderId="0" xfId="0" applyNumberFormat="1" applyFont="1" applyFill="1" applyBorder="1"/>
    <xf numFmtId="165" fontId="6" fillId="2" borderId="4" xfId="0" applyNumberFormat="1" applyFont="1" applyFill="1" applyBorder="1"/>
    <xf numFmtId="165" fontId="6" fillId="2" borderId="5" xfId="0" applyNumberFormat="1" applyFont="1" applyFill="1" applyBorder="1"/>
    <xf numFmtId="165" fontId="1" fillId="2" borderId="6" xfId="0" applyNumberFormat="1" applyFont="1" applyFill="1" applyBorder="1"/>
    <xf numFmtId="0" fontId="0" fillId="2" borderId="0" xfId="0" applyNumberFormat="1" applyFill="1"/>
    <xf numFmtId="49" fontId="0" fillId="3" borderId="0" xfId="0" applyNumberFormat="1" applyFill="1"/>
    <xf numFmtId="49" fontId="1" fillId="3" borderId="2" xfId="0" applyNumberFormat="1" applyFont="1" applyFill="1" applyBorder="1" applyAlignment="1">
      <alignment horizontal="center"/>
    </xf>
    <xf numFmtId="165" fontId="6" fillId="3" borderId="0" xfId="0" applyNumberFormat="1" applyFont="1" applyFill="1"/>
    <xf numFmtId="165" fontId="6" fillId="3" borderId="3" xfId="0" applyNumberFormat="1" applyFont="1" applyFill="1" applyBorder="1"/>
    <xf numFmtId="165" fontId="6" fillId="3" borderId="0" xfId="0" applyNumberFormat="1" applyFont="1" applyFill="1" applyBorder="1"/>
    <xf numFmtId="165" fontId="6" fillId="3" borderId="4" xfId="0" applyNumberFormat="1" applyFont="1" applyFill="1" applyBorder="1"/>
    <xf numFmtId="165" fontId="6" fillId="3" borderId="5" xfId="0" applyNumberFormat="1" applyFont="1" applyFill="1" applyBorder="1"/>
    <xf numFmtId="165" fontId="1" fillId="3" borderId="6" xfId="0" applyNumberFormat="1" applyFont="1" applyFill="1" applyBorder="1"/>
    <xf numFmtId="0" fontId="0" fillId="3" borderId="0" xfId="0" applyNumberFormat="1" applyFill="1"/>
    <xf numFmtId="2" fontId="6" fillId="0" borderId="3" xfId="0" applyNumberFormat="1" applyFont="1" applyBorder="1"/>
    <xf numFmtId="49" fontId="0" fillId="3" borderId="0" xfId="0" applyNumberFormat="1" applyFill="1" applyBorder="1" applyAlignment="1">
      <alignment horizontal="centerContinuous"/>
    </xf>
    <xf numFmtId="49" fontId="0" fillId="0" borderId="0" xfId="0" applyNumberFormat="1" applyFill="1"/>
    <xf numFmtId="49" fontId="1" fillId="0" borderId="2" xfId="0" applyNumberFormat="1" applyFont="1" applyFill="1" applyBorder="1" applyAlignment="1">
      <alignment horizontal="center"/>
    </xf>
    <xf numFmtId="165" fontId="6" fillId="0" borderId="0" xfId="0" applyNumberFormat="1" applyFont="1" applyFill="1"/>
    <xf numFmtId="165" fontId="6" fillId="0" borderId="3" xfId="0" applyNumberFormat="1" applyFont="1" applyFill="1" applyBorder="1"/>
    <xf numFmtId="165" fontId="6" fillId="0" borderId="0" xfId="0" applyNumberFormat="1" applyFont="1" applyFill="1" applyBorder="1"/>
    <xf numFmtId="165" fontId="6" fillId="0" borderId="4" xfId="0" applyNumberFormat="1" applyFont="1" applyFill="1" applyBorder="1"/>
    <xf numFmtId="165" fontId="6" fillId="0" borderId="5" xfId="0" applyNumberFormat="1" applyFont="1" applyFill="1" applyBorder="1"/>
    <xf numFmtId="165" fontId="1" fillId="0" borderId="6" xfId="0" applyNumberFormat="1" applyFont="1" applyFill="1" applyBorder="1"/>
    <xf numFmtId="0" fontId="0" fillId="0" borderId="0" xfId="0" applyNumberFormat="1" applyFill="1"/>
    <xf numFmtId="44" fontId="0" fillId="2" borderId="0" xfId="93" applyFont="1" applyFill="1"/>
    <xf numFmtId="40" fontId="6" fillId="0" borderId="0" xfId="0" applyNumberFormat="1" applyFont="1"/>
    <xf numFmtId="40" fontId="6" fillId="0" borderId="0" xfId="0" applyNumberFormat="1" applyFont="1" applyAlignment="1">
      <alignment horizontal="center"/>
    </xf>
    <xf numFmtId="40" fontId="6" fillId="0" borderId="3" xfId="0" applyNumberFormat="1" applyFont="1" applyBorder="1"/>
    <xf numFmtId="40" fontId="6" fillId="0" borderId="0" xfId="0" applyNumberFormat="1" applyFont="1" applyBorder="1"/>
    <xf numFmtId="165" fontId="6" fillId="4" borderId="0" xfId="0" applyNumberFormat="1" applyFont="1" applyFill="1"/>
    <xf numFmtId="40" fontId="6" fillId="4" borderId="0" xfId="0" applyNumberFormat="1" applyFont="1" applyFill="1"/>
    <xf numFmtId="165" fontId="6" fillId="4" borderId="0" xfId="0" applyNumberFormat="1" applyFont="1" applyFill="1" applyAlignment="1">
      <alignment horizontal="left" indent="1"/>
    </xf>
    <xf numFmtId="40" fontId="6" fillId="0" borderId="0" xfId="0" applyNumberFormat="1" applyFont="1" applyFill="1"/>
    <xf numFmtId="165" fontId="1" fillId="2" borderId="5" xfId="0" applyNumberFormat="1" applyFont="1" applyFill="1" applyBorder="1"/>
    <xf numFmtId="165" fontId="1" fillId="0" borderId="5" xfId="0" applyNumberFormat="1" applyFont="1" applyBorder="1"/>
    <xf numFmtId="165" fontId="1" fillId="0" borderId="5" xfId="0" applyNumberFormat="1" applyFont="1" applyFill="1" applyBorder="1"/>
    <xf numFmtId="165" fontId="1" fillId="3" borderId="5" xfId="0" applyNumberFormat="1" applyFont="1" applyFill="1" applyBorder="1"/>
    <xf numFmtId="166" fontId="1" fillId="0" borderId="5" xfId="0" applyNumberFormat="1" applyFont="1" applyBorder="1"/>
    <xf numFmtId="2" fontId="6" fillId="2" borderId="0" xfId="0" applyNumberFormat="1" applyFont="1" applyFill="1" applyBorder="1"/>
    <xf numFmtId="2" fontId="6" fillId="0" borderId="0" xfId="0" applyNumberFormat="1" applyFont="1" applyBorder="1"/>
    <xf numFmtId="2" fontId="6" fillId="0" borderId="0" xfId="0" applyNumberFormat="1" applyFont="1" applyFill="1" applyBorder="1"/>
    <xf numFmtId="49" fontId="1" fillId="0" borderId="0" xfId="0" applyNumberFormat="1" applyFont="1" applyBorder="1"/>
    <xf numFmtId="0" fontId="0" fillId="0" borderId="0" xfId="0" applyBorder="1"/>
    <xf numFmtId="165" fontId="6" fillId="0" borderId="7" xfId="0" applyNumberFormat="1" applyFont="1" applyFill="1" applyBorder="1"/>
    <xf numFmtId="2" fontId="6" fillId="0" borderId="3" xfId="0" applyNumberFormat="1" applyFont="1" applyFill="1" applyBorder="1"/>
    <xf numFmtId="165" fontId="6" fillId="2" borderId="7" xfId="0" applyNumberFormat="1" applyFont="1" applyFill="1" applyBorder="1"/>
    <xf numFmtId="2" fontId="6" fillId="2" borderId="3" xfId="0" applyNumberFormat="1" applyFont="1" applyFill="1" applyBorder="1"/>
    <xf numFmtId="49" fontId="0" fillId="5" borderId="0" xfId="0" applyNumberFormat="1" applyFill="1"/>
    <xf numFmtId="0" fontId="0" fillId="5" borderId="0" xfId="0" applyNumberFormat="1" applyFill="1"/>
    <xf numFmtId="165" fontId="6" fillId="5" borderId="5" xfId="0" applyNumberFormat="1" applyFont="1" applyFill="1" applyBorder="1"/>
    <xf numFmtId="49" fontId="1" fillId="5" borderId="0" xfId="0" applyNumberFormat="1" applyFont="1" applyFill="1"/>
    <xf numFmtId="49" fontId="11" fillId="5" borderId="0" xfId="0" applyNumberFormat="1" applyFont="1" applyFill="1"/>
    <xf numFmtId="165" fontId="10" fillId="5" borderId="5" xfId="0" applyNumberFormat="1" applyFont="1" applyFill="1" applyBorder="1"/>
    <xf numFmtId="166" fontId="6" fillId="5" borderId="5" xfId="0" applyNumberFormat="1" applyFont="1" applyFill="1" applyBorder="1"/>
    <xf numFmtId="0" fontId="0" fillId="5" borderId="0" xfId="0" applyFill="1"/>
    <xf numFmtId="49" fontId="1" fillId="2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165" fontId="6" fillId="5" borderId="3" xfId="0" applyNumberFormat="1" applyFont="1" applyFill="1" applyBorder="1"/>
    <xf numFmtId="165" fontId="6" fillId="5" borderId="0" xfId="0" applyNumberFormat="1" applyFont="1" applyFill="1"/>
    <xf numFmtId="43" fontId="6" fillId="2" borderId="0" xfId="190" applyFont="1" applyFill="1" applyBorder="1" applyAlignment="1">
      <alignment horizontal="center"/>
    </xf>
    <xf numFmtId="43" fontId="6" fillId="2" borderId="3" xfId="19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195">
    <cellStyle name="Comma" xfId="190" builtinId="3"/>
    <cellStyle name="Currency" xfId="9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2" builtinId="9" hidden="1"/>
    <cellStyle name="Followed Hyperlink" xfId="1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1" builtinId="8" hidden="1"/>
    <cellStyle name="Hyperlink" xfId="19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1"/>
  <sheetViews>
    <sheetView tabSelected="1" zoomScale="150" zoomScaleNormal="150" zoomScalePageLayoutView="150" workbookViewId="0">
      <pane xSplit="5" ySplit="5" topLeftCell="T9" activePane="bottomRight" state="frozenSplit"/>
      <selection pane="topRight" activeCell="F1" sqref="F1"/>
      <selection pane="bottomLeft" activeCell="A6" sqref="A6"/>
      <selection pane="bottomRight" activeCell="AE9" sqref="AE9"/>
    </sheetView>
  </sheetViews>
  <sheetFormatPr baseColWidth="10" defaultColWidth="8.83203125" defaultRowHeight="14" x14ac:dyDescent="0"/>
  <cols>
    <col min="1" max="4" width="3" style="26" customWidth="1"/>
    <col min="5" max="5" width="22.6640625" style="26" customWidth="1"/>
    <col min="6" max="6" width="8.6640625" style="58" customWidth="1"/>
    <col min="7" max="7" width="7.5" style="36" bestFit="1" customWidth="1"/>
    <col min="8" max="8" width="8.83203125" style="56" customWidth="1"/>
    <col min="9" max="9" width="7.5" style="36" bestFit="1" customWidth="1"/>
    <col min="10" max="10" width="8.83203125" style="56" customWidth="1"/>
    <col min="11" max="11" width="7.5" style="36" bestFit="1" customWidth="1"/>
    <col min="12" max="12" width="8.83203125" style="56" customWidth="1"/>
    <col min="13" max="13" width="7.5" style="36" bestFit="1" customWidth="1"/>
    <col min="14" max="14" width="8.83203125" style="56" customWidth="1"/>
    <col min="15" max="15" width="7.83203125" style="36" bestFit="1" customWidth="1"/>
    <col min="16" max="16" width="8.83203125" style="56" customWidth="1"/>
    <col min="17" max="17" width="7.83203125" style="36" bestFit="1" customWidth="1"/>
    <col min="18" max="18" width="8.83203125" style="56" customWidth="1"/>
    <col min="19" max="19" width="7.83203125" style="36" bestFit="1" customWidth="1"/>
    <col min="20" max="20" width="8.83203125" style="56" customWidth="1"/>
    <col min="21" max="21" width="7.83203125" style="36" bestFit="1" customWidth="1"/>
    <col min="22" max="22" width="8.83203125" style="56" customWidth="1"/>
    <col min="23" max="23" width="7" style="36" bestFit="1" customWidth="1"/>
    <col min="24" max="24" width="8.83203125" style="56" customWidth="1"/>
    <col min="25" max="25" width="7.5" style="36" bestFit="1" customWidth="1"/>
    <col min="26" max="26" width="8.83203125" style="56" customWidth="1"/>
    <col min="27" max="27" width="7.5" style="36" bestFit="1" customWidth="1"/>
    <col min="28" max="28" width="8.83203125" style="56" customWidth="1"/>
    <col min="29" max="29" width="7.5" style="36" bestFit="1" customWidth="1"/>
    <col min="30" max="30" width="8.83203125" style="56" customWidth="1"/>
    <col min="31" max="31" width="7.83203125" style="45" bestFit="1" customWidth="1"/>
    <col min="32" max="32" width="12.5" style="27" customWidth="1"/>
    <col min="33" max="33" width="12" style="27" bestFit="1" customWidth="1"/>
    <col min="34" max="34" width="10.33203125" style="27" hidden="1" customWidth="1"/>
  </cols>
  <sheetData>
    <row r="1" spans="1:34" ht="15">
      <c r="A1" s="3" t="s">
        <v>12</v>
      </c>
      <c r="B1" s="2"/>
      <c r="C1" s="2"/>
      <c r="D1" s="2"/>
      <c r="E1" s="2"/>
      <c r="G1" s="28"/>
      <c r="H1" s="48"/>
      <c r="I1" s="28"/>
      <c r="J1" s="48"/>
      <c r="K1" s="28"/>
      <c r="L1" s="48"/>
      <c r="M1" s="28"/>
      <c r="N1" s="48"/>
      <c r="O1" s="28"/>
      <c r="P1" s="48"/>
      <c r="Q1" s="28"/>
      <c r="R1" s="48"/>
      <c r="S1" s="28"/>
      <c r="T1" s="48"/>
      <c r="U1" s="28"/>
      <c r="V1" s="48"/>
      <c r="W1" s="28"/>
      <c r="X1" s="48"/>
      <c r="Y1" s="28"/>
      <c r="Z1" s="48"/>
      <c r="AA1" s="28"/>
      <c r="AB1" s="48"/>
      <c r="AC1" s="28"/>
      <c r="AD1" s="48"/>
      <c r="AE1" s="80"/>
      <c r="AF1" s="1"/>
      <c r="AG1" s="1"/>
      <c r="AH1" s="20"/>
    </row>
    <row r="2" spans="1:34" ht="17">
      <c r="A2" s="4" t="s">
        <v>13</v>
      </c>
      <c r="B2" s="2"/>
      <c r="C2" s="2"/>
      <c r="D2" s="2"/>
      <c r="E2" s="2"/>
      <c r="G2" s="28"/>
      <c r="H2" s="48"/>
      <c r="I2" s="28"/>
      <c r="J2" s="48"/>
      <c r="K2" s="28"/>
      <c r="L2" s="48"/>
      <c r="M2" s="28"/>
      <c r="N2" s="48"/>
      <c r="O2" s="28"/>
      <c r="P2" s="48"/>
      <c r="Q2" s="28"/>
      <c r="R2" s="48"/>
      <c r="S2" s="28"/>
      <c r="T2" s="48"/>
      <c r="U2" s="28"/>
      <c r="V2" s="48"/>
      <c r="W2" s="28"/>
      <c r="X2" s="48"/>
      <c r="Y2" s="28"/>
      <c r="Z2" s="48"/>
      <c r="AA2" s="28"/>
      <c r="AB2" s="48"/>
      <c r="AC2" s="28"/>
      <c r="AD2" s="48"/>
      <c r="AE2" s="37"/>
      <c r="AF2" s="1"/>
      <c r="AG2" s="1"/>
      <c r="AH2" s="21"/>
    </row>
    <row r="3" spans="1:34">
      <c r="A3" s="5" t="s">
        <v>93</v>
      </c>
      <c r="B3" s="2"/>
      <c r="C3" s="2"/>
      <c r="D3" s="2"/>
      <c r="E3" s="2"/>
      <c r="G3" s="28"/>
      <c r="H3" s="48"/>
      <c r="I3" s="28"/>
      <c r="J3" s="48"/>
      <c r="K3" s="28"/>
      <c r="L3" s="48"/>
      <c r="M3" s="28"/>
      <c r="N3" s="48"/>
      <c r="O3" s="28"/>
      <c r="P3" s="48"/>
      <c r="Q3" s="28"/>
      <c r="R3" s="48"/>
      <c r="S3" s="28"/>
      <c r="T3" s="48"/>
      <c r="U3" s="28"/>
      <c r="V3" s="48"/>
      <c r="W3" s="28"/>
      <c r="X3" s="48"/>
      <c r="Y3" s="28"/>
      <c r="Z3" s="48"/>
      <c r="AA3" s="28"/>
      <c r="AB3" s="48"/>
      <c r="AC3" s="28"/>
      <c r="AE3" s="37"/>
      <c r="AF3" s="1"/>
      <c r="AG3" s="1"/>
      <c r="AH3" s="20" t="s">
        <v>14</v>
      </c>
    </row>
    <row r="4" spans="1:34" ht="15" thickBot="1">
      <c r="A4" s="2"/>
      <c r="B4" s="2"/>
      <c r="C4" s="2"/>
      <c r="D4" s="2"/>
      <c r="E4" s="2"/>
      <c r="F4" s="58" t="s">
        <v>74</v>
      </c>
      <c r="G4" s="96" t="s">
        <v>91</v>
      </c>
      <c r="H4" s="96"/>
      <c r="I4" s="96" t="s">
        <v>92</v>
      </c>
      <c r="J4" s="96"/>
      <c r="K4" s="96" t="s">
        <v>97</v>
      </c>
      <c r="L4" s="96"/>
      <c r="M4" s="96" t="s">
        <v>98</v>
      </c>
      <c r="N4" s="96"/>
      <c r="O4" s="96" t="s">
        <v>99</v>
      </c>
      <c r="P4" s="96"/>
      <c r="Q4" s="96" t="s">
        <v>100</v>
      </c>
      <c r="R4" s="96"/>
      <c r="S4" s="96" t="s">
        <v>101</v>
      </c>
      <c r="T4" s="96"/>
      <c r="U4" s="96" t="s">
        <v>102</v>
      </c>
      <c r="V4" s="96"/>
      <c r="W4" s="96" t="s">
        <v>103</v>
      </c>
      <c r="X4" s="96"/>
      <c r="Y4" s="96" t="s">
        <v>104</v>
      </c>
      <c r="Z4" s="96"/>
      <c r="AA4" s="96" t="s">
        <v>105</v>
      </c>
      <c r="AB4" s="96"/>
      <c r="AC4" s="96" t="s">
        <v>106</v>
      </c>
      <c r="AD4" s="96"/>
      <c r="AE4" s="47" t="s">
        <v>60</v>
      </c>
      <c r="AF4" s="24" t="s">
        <v>58</v>
      </c>
      <c r="AG4" s="6"/>
      <c r="AH4" s="6"/>
    </row>
    <row r="5" spans="1:34" s="25" customFormat="1" ht="16" thickTop="1" thickBot="1">
      <c r="A5" s="22"/>
      <c r="B5" s="22"/>
      <c r="C5" s="22"/>
      <c r="D5" s="22"/>
      <c r="E5" s="22"/>
      <c r="F5" s="59" t="s">
        <v>75</v>
      </c>
      <c r="G5" s="29" t="s">
        <v>15</v>
      </c>
      <c r="H5" s="49" t="s">
        <v>58</v>
      </c>
      <c r="I5" s="29" t="s">
        <v>15</v>
      </c>
      <c r="J5" s="49" t="s">
        <v>58</v>
      </c>
      <c r="K5" s="29" t="s">
        <v>15</v>
      </c>
      <c r="L5" s="49" t="s">
        <v>58</v>
      </c>
      <c r="M5" s="29" t="s">
        <v>15</v>
      </c>
      <c r="N5" s="49" t="s">
        <v>58</v>
      </c>
      <c r="O5" s="29" t="s">
        <v>15</v>
      </c>
      <c r="P5" s="49" t="s">
        <v>58</v>
      </c>
      <c r="Q5" s="29" t="s">
        <v>15</v>
      </c>
      <c r="R5" s="49" t="s">
        <v>58</v>
      </c>
      <c r="S5" s="29" t="s">
        <v>15</v>
      </c>
      <c r="T5" s="49" t="s">
        <v>58</v>
      </c>
      <c r="U5" s="29" t="s">
        <v>15</v>
      </c>
      <c r="V5" s="49" t="s">
        <v>58</v>
      </c>
      <c r="W5" s="29" t="s">
        <v>15</v>
      </c>
      <c r="X5" s="49" t="s">
        <v>58</v>
      </c>
      <c r="Y5" s="29" t="s">
        <v>15</v>
      </c>
      <c r="Z5" s="49" t="s">
        <v>58</v>
      </c>
      <c r="AA5" s="29" t="s">
        <v>15</v>
      </c>
      <c r="AB5" s="49" t="s">
        <v>58</v>
      </c>
      <c r="AC5" s="29" t="s">
        <v>15</v>
      </c>
      <c r="AD5" s="49" t="s">
        <v>58</v>
      </c>
      <c r="AE5" s="38" t="s">
        <v>15</v>
      </c>
      <c r="AF5" s="23" t="s">
        <v>70</v>
      </c>
      <c r="AG5" s="23" t="s">
        <v>59</v>
      </c>
      <c r="AH5" s="23" t="s">
        <v>16</v>
      </c>
    </row>
    <row r="6" spans="1:34" s="25" customFormat="1" ht="15" thickTop="1">
      <c r="A6" s="22"/>
      <c r="B6" s="22"/>
      <c r="C6" s="91" t="s">
        <v>94</v>
      </c>
      <c r="D6" s="22"/>
      <c r="E6" s="22"/>
      <c r="F6" s="59"/>
      <c r="G6" s="88"/>
      <c r="H6" s="89"/>
      <c r="I6" s="88"/>
      <c r="J6" s="89"/>
      <c r="K6" s="88"/>
      <c r="L6" s="89"/>
      <c r="M6" s="88"/>
      <c r="N6" s="89"/>
      <c r="O6" s="88"/>
      <c r="P6" s="89"/>
      <c r="Q6" s="88"/>
      <c r="R6" s="89"/>
      <c r="S6" s="88"/>
      <c r="T6" s="89"/>
      <c r="U6" s="88"/>
      <c r="V6" s="89"/>
      <c r="W6" s="88"/>
      <c r="X6" s="89"/>
      <c r="Y6" s="88"/>
      <c r="Z6" s="89"/>
      <c r="AA6" s="88"/>
      <c r="AB6" s="89"/>
      <c r="AC6" s="88"/>
      <c r="AD6" s="89"/>
      <c r="AE6" s="94">
        <v>19829.95</v>
      </c>
      <c r="AF6" s="90"/>
      <c r="AG6" s="90"/>
      <c r="AH6" s="90"/>
    </row>
    <row r="7" spans="1:34" s="25" customFormat="1" ht="15" thickBot="1">
      <c r="A7" s="22"/>
      <c r="B7" s="22"/>
      <c r="C7" s="91"/>
      <c r="D7" s="91" t="s">
        <v>95</v>
      </c>
      <c r="E7" s="22"/>
      <c r="F7" s="59"/>
      <c r="G7" s="88"/>
      <c r="H7" s="89"/>
      <c r="I7" s="88"/>
      <c r="J7" s="89"/>
      <c r="K7" s="88"/>
      <c r="L7" s="89"/>
      <c r="M7" s="88"/>
      <c r="N7" s="89"/>
      <c r="O7" s="88"/>
      <c r="P7" s="89"/>
      <c r="Q7" s="88"/>
      <c r="R7" s="89"/>
      <c r="S7" s="88"/>
      <c r="T7" s="89"/>
      <c r="U7" s="88"/>
      <c r="V7" s="89"/>
      <c r="W7" s="88"/>
      <c r="X7" s="89"/>
      <c r="Y7" s="88"/>
      <c r="Z7" s="89"/>
      <c r="AA7" s="88"/>
      <c r="AB7" s="89"/>
      <c r="AC7" s="88"/>
      <c r="AD7" s="89"/>
      <c r="AE7" s="95">
        <v>4000</v>
      </c>
      <c r="AF7" s="90"/>
      <c r="AG7" s="90"/>
      <c r="AH7" s="90"/>
    </row>
    <row r="8" spans="1:34" s="25" customFormat="1">
      <c r="A8" s="22"/>
      <c r="B8" s="22"/>
      <c r="C8" s="91"/>
      <c r="D8" s="91"/>
      <c r="E8" s="22" t="s">
        <v>107</v>
      </c>
      <c r="F8" s="59"/>
      <c r="G8" s="88"/>
      <c r="H8" s="89"/>
      <c r="I8" s="88"/>
      <c r="J8" s="89"/>
      <c r="K8" s="88"/>
      <c r="L8" s="89"/>
      <c r="M8" s="88"/>
      <c r="N8" s="89"/>
      <c r="O8" s="88"/>
      <c r="P8" s="89"/>
      <c r="Q8" s="88"/>
      <c r="R8" s="89"/>
      <c r="S8" s="88"/>
      <c r="T8" s="89"/>
      <c r="U8" s="88"/>
      <c r="V8" s="89"/>
      <c r="W8" s="88"/>
      <c r="X8" s="89"/>
      <c r="Y8" s="88"/>
      <c r="Z8" s="89"/>
      <c r="AA8" s="88"/>
      <c r="AB8" s="89"/>
      <c r="AC8" s="88"/>
      <c r="AD8" s="89"/>
      <c r="AE8" s="94">
        <f>AE6+AE7</f>
        <v>23829.95</v>
      </c>
      <c r="AF8" s="90"/>
      <c r="AG8" s="90"/>
      <c r="AH8" s="90"/>
    </row>
    <row r="9" spans="1:34">
      <c r="A9" s="2"/>
      <c r="B9" s="2" t="s">
        <v>17</v>
      </c>
      <c r="C9" s="2"/>
      <c r="D9" s="2"/>
      <c r="E9" s="2"/>
      <c r="G9" s="30"/>
      <c r="H9" s="50"/>
      <c r="I9" s="30"/>
      <c r="J9" s="50"/>
      <c r="K9" s="30"/>
      <c r="L9" s="50"/>
      <c r="M9" s="30"/>
      <c r="N9" s="50"/>
      <c r="O9" s="30"/>
      <c r="P9" s="50"/>
      <c r="Q9" s="30"/>
      <c r="R9" s="50"/>
      <c r="S9" s="30"/>
      <c r="T9" s="50"/>
      <c r="U9" s="30"/>
      <c r="V9" s="50"/>
      <c r="W9" s="30"/>
      <c r="X9" s="50"/>
      <c r="Y9" s="30"/>
      <c r="Z9" s="50"/>
      <c r="AA9" s="30"/>
      <c r="AB9" s="50"/>
      <c r="AC9" s="30"/>
      <c r="AD9" s="50"/>
      <c r="AE9" s="39"/>
      <c r="AF9" s="7"/>
      <c r="AG9" s="7"/>
      <c r="AH9" s="8"/>
    </row>
    <row r="10" spans="1:34">
      <c r="A10" s="2"/>
      <c r="B10" s="2"/>
      <c r="C10" s="2" t="s">
        <v>80</v>
      </c>
      <c r="D10" s="2"/>
      <c r="E10" s="2"/>
      <c r="G10" s="30"/>
      <c r="H10" s="50"/>
      <c r="I10" s="30"/>
      <c r="J10" s="50"/>
      <c r="K10" s="30"/>
      <c r="L10" s="50"/>
      <c r="M10" s="30"/>
      <c r="N10" s="50"/>
      <c r="O10" s="30"/>
      <c r="P10" s="50"/>
      <c r="Q10" s="30"/>
      <c r="R10" s="50"/>
      <c r="S10" s="30"/>
      <c r="T10" s="50"/>
      <c r="U10" s="30"/>
      <c r="V10" s="50"/>
      <c r="W10" s="30"/>
      <c r="X10" s="50"/>
      <c r="Y10" s="30"/>
      <c r="Z10" s="50"/>
      <c r="AA10" s="30"/>
      <c r="AB10" s="50"/>
      <c r="AC10" s="30"/>
      <c r="AD10" s="50"/>
      <c r="AE10" s="39"/>
      <c r="AF10" s="7"/>
      <c r="AG10" s="7"/>
      <c r="AH10" s="8"/>
    </row>
    <row r="11" spans="1:34">
      <c r="A11" s="2"/>
      <c r="B11" s="2"/>
      <c r="C11" s="2"/>
      <c r="D11" s="2" t="s">
        <v>71</v>
      </c>
      <c r="E11" s="2"/>
      <c r="G11" s="30">
        <v>1250</v>
      </c>
      <c r="H11" s="50"/>
      <c r="I11" s="30">
        <v>1250</v>
      </c>
      <c r="J11" s="50"/>
      <c r="K11" s="30">
        <v>1250</v>
      </c>
      <c r="L11" s="50"/>
      <c r="M11" s="30">
        <v>1250</v>
      </c>
      <c r="N11" s="50"/>
      <c r="O11" s="30">
        <v>1250</v>
      </c>
      <c r="P11" s="50"/>
      <c r="Q11" s="30">
        <v>1250</v>
      </c>
      <c r="R11" s="50"/>
      <c r="S11" s="30">
        <v>1250</v>
      </c>
      <c r="T11" s="50"/>
      <c r="U11" s="30">
        <v>1250</v>
      </c>
      <c r="V11" s="50"/>
      <c r="W11" s="30">
        <v>1250</v>
      </c>
      <c r="X11" s="50"/>
      <c r="Y11" s="30">
        <v>1250</v>
      </c>
      <c r="Z11" s="50"/>
      <c r="AA11" s="30">
        <v>1250</v>
      </c>
      <c r="AB11" s="50"/>
      <c r="AC11" s="30">
        <v>1250</v>
      </c>
      <c r="AD11" s="50"/>
      <c r="AE11" s="39">
        <f>ROUND(G11+I11+K11+M11+O11+Q11+S11+U11+W11+Y11+AA11+AC11,5)</f>
        <v>15000</v>
      </c>
      <c r="AF11" s="7">
        <f>ROUND(H11+J11+L11+N11+P11+R11+T11+V11+X11+Z11+AB11+AD11,5)</f>
        <v>0</v>
      </c>
      <c r="AG11" s="7">
        <f>ROUND((AF11-AE11),5)</f>
        <v>-15000</v>
      </c>
      <c r="AH11" s="8">
        <f>ROUND(IF(AE11=0, IF(AF11=0, 0, 1), AF11/AE11),5)</f>
        <v>0</v>
      </c>
    </row>
    <row r="12" spans="1:34">
      <c r="A12" s="2"/>
      <c r="B12" s="2"/>
      <c r="C12" s="2"/>
      <c r="D12" s="2"/>
      <c r="E12" s="2" t="s">
        <v>85</v>
      </c>
      <c r="F12" s="65">
        <v>0</v>
      </c>
      <c r="G12" s="30"/>
      <c r="H12" s="50"/>
      <c r="I12" s="30"/>
      <c r="J12" s="50"/>
      <c r="K12" s="30"/>
      <c r="L12" s="50"/>
      <c r="M12" s="30"/>
      <c r="N12" s="50"/>
      <c r="O12" s="30"/>
      <c r="P12" s="50"/>
      <c r="Q12" s="30"/>
      <c r="R12" s="50"/>
      <c r="S12" s="30"/>
      <c r="T12" s="50"/>
      <c r="U12" s="30"/>
      <c r="V12" s="50"/>
      <c r="W12" s="30"/>
      <c r="X12" s="50"/>
      <c r="Y12" s="30"/>
      <c r="Z12" s="50"/>
      <c r="AA12" s="30"/>
      <c r="AB12" s="50"/>
      <c r="AC12" s="30"/>
      <c r="AD12" s="50"/>
      <c r="AE12" s="39">
        <f>F12</f>
        <v>0</v>
      </c>
      <c r="AF12" s="11">
        <f t="shared" ref="AF12:AF16" si="0">ROUND(H12+J12+L12+N12+P12+R12+T12+V12+X12+Z12+AB12+AD12,5)</f>
        <v>0</v>
      </c>
      <c r="AG12" s="7">
        <f t="shared" ref="AG12:AG14" si="1">ROUND((AF12-AE12),5)</f>
        <v>0</v>
      </c>
      <c r="AH12" s="8"/>
    </row>
    <row r="13" spans="1:34">
      <c r="A13" s="2"/>
      <c r="B13" s="2"/>
      <c r="C13" s="2"/>
      <c r="D13" s="2" t="s">
        <v>72</v>
      </c>
      <c r="E13" s="2"/>
      <c r="G13" s="30">
        <v>1166.67</v>
      </c>
      <c r="H13" s="50"/>
      <c r="I13" s="30">
        <v>1166.67</v>
      </c>
      <c r="J13" s="50"/>
      <c r="K13" s="30">
        <v>1166.67</v>
      </c>
      <c r="L13" s="50"/>
      <c r="M13" s="30">
        <v>1166.67</v>
      </c>
      <c r="N13" s="50"/>
      <c r="O13" s="30">
        <v>1166.67</v>
      </c>
      <c r="P13" s="50"/>
      <c r="Q13" s="30">
        <v>1166.67</v>
      </c>
      <c r="R13" s="50"/>
      <c r="S13" s="30">
        <v>1166.67</v>
      </c>
      <c r="T13" s="50"/>
      <c r="U13" s="30">
        <v>1166.67</v>
      </c>
      <c r="V13" s="50"/>
      <c r="W13" s="30">
        <v>1166.67</v>
      </c>
      <c r="X13" s="50"/>
      <c r="Y13" s="30">
        <v>1166.67</v>
      </c>
      <c r="Z13" s="50"/>
      <c r="AA13" s="30">
        <v>1166.67</v>
      </c>
      <c r="AB13" s="50"/>
      <c r="AC13" s="30">
        <v>1166.6300000000001</v>
      </c>
      <c r="AD13" s="50"/>
      <c r="AE13" s="39">
        <f>ROUND(G13+I13+K13+M13+O13+Q13+S13+U13+W13+Y13+AA13+AC13,5)</f>
        <v>14000</v>
      </c>
      <c r="AF13" s="7">
        <f t="shared" ref="AF13:AF15" si="2">ROUND(H13+J13+L13+N13+P13+R13+T13+V13+X13+Z13+AB13+AD13,5)</f>
        <v>0</v>
      </c>
      <c r="AG13" s="7">
        <f t="shared" si="1"/>
        <v>-14000</v>
      </c>
      <c r="AH13" s="8">
        <f>ROUND(IF(AE13=0, IF(AF13=0, 0, 1), AF13/AE13),5)</f>
        <v>0</v>
      </c>
    </row>
    <row r="14" spans="1:34">
      <c r="A14" s="2"/>
      <c r="B14" s="2"/>
      <c r="C14" s="2"/>
      <c r="D14" s="2"/>
      <c r="E14" s="2" t="s">
        <v>86</v>
      </c>
      <c r="F14" s="61">
        <v>1166.6600000000001</v>
      </c>
      <c r="G14" s="30"/>
      <c r="H14" s="50"/>
      <c r="I14" s="30"/>
      <c r="J14" s="50"/>
      <c r="K14" s="30"/>
      <c r="L14" s="50"/>
      <c r="M14" s="30"/>
      <c r="N14" s="50"/>
      <c r="O14" s="30"/>
      <c r="P14" s="50"/>
      <c r="Q14" s="30"/>
      <c r="R14" s="50"/>
      <c r="S14" s="30"/>
      <c r="T14" s="50"/>
      <c r="U14" s="30"/>
      <c r="V14" s="50"/>
      <c r="W14" s="30"/>
      <c r="X14" s="50"/>
      <c r="Y14" s="30"/>
      <c r="Z14" s="50"/>
      <c r="AA14" s="30"/>
      <c r="AB14" s="50"/>
      <c r="AC14" s="30"/>
      <c r="AD14" s="50"/>
      <c r="AE14" s="39">
        <f>F14</f>
        <v>1166.6600000000001</v>
      </c>
      <c r="AF14" s="11">
        <f t="shared" si="0"/>
        <v>0</v>
      </c>
      <c r="AG14" s="7">
        <f t="shared" si="1"/>
        <v>-1166.6600000000001</v>
      </c>
      <c r="AH14" s="8"/>
    </row>
    <row r="15" spans="1:34" ht="15" thickBot="1">
      <c r="A15" s="2"/>
      <c r="B15" s="2"/>
      <c r="C15" s="2"/>
      <c r="D15" s="2" t="s">
        <v>73</v>
      </c>
      <c r="E15" s="2"/>
      <c r="G15" s="32">
        <v>1083.3399999999999</v>
      </c>
      <c r="H15" s="52"/>
      <c r="I15" s="32">
        <v>1083.3399999999999</v>
      </c>
      <c r="J15" s="52"/>
      <c r="K15" s="32">
        <v>1083.3399999999999</v>
      </c>
      <c r="L15" s="52"/>
      <c r="M15" s="32">
        <v>1083.3399999999999</v>
      </c>
      <c r="N15" s="52"/>
      <c r="O15" s="32">
        <v>1083.3399999999999</v>
      </c>
      <c r="P15" s="52"/>
      <c r="Q15" s="32">
        <v>1083.3399999999999</v>
      </c>
      <c r="R15" s="52"/>
      <c r="S15" s="32">
        <v>1083.3399999999999</v>
      </c>
      <c r="T15" s="52"/>
      <c r="U15" s="32">
        <v>1083.33</v>
      </c>
      <c r="V15" s="52"/>
      <c r="W15" s="32">
        <v>1083.33</v>
      </c>
      <c r="X15" s="52"/>
      <c r="Y15" s="32">
        <v>1083.33</v>
      </c>
      <c r="Z15" s="52"/>
      <c r="AA15" s="32">
        <v>1083.33</v>
      </c>
      <c r="AB15" s="52"/>
      <c r="AC15" s="32">
        <v>1083.33</v>
      </c>
      <c r="AD15" s="52"/>
      <c r="AE15" s="39">
        <f>ROUND(G15+I15+K15+M15+O15+Q15+S15+U15+W15+Y15+AA15+AC15,5)</f>
        <v>13000.03</v>
      </c>
      <c r="AF15" s="11">
        <f t="shared" si="2"/>
        <v>0</v>
      </c>
      <c r="AG15" s="11">
        <f>ROUND((AF15-AE15),5)</f>
        <v>-13000.03</v>
      </c>
      <c r="AH15" s="10">
        <f>ROUND(IF(AE15=0, IF(AF15=0, 0, 1), AF15/AE15),5)</f>
        <v>0</v>
      </c>
    </row>
    <row r="16" spans="1:34" ht="15" thickBot="1">
      <c r="A16" s="2"/>
      <c r="B16" s="2"/>
      <c r="C16" s="2"/>
      <c r="D16" s="2"/>
      <c r="E16" s="2" t="s">
        <v>83</v>
      </c>
      <c r="F16" s="61">
        <v>2166.66</v>
      </c>
      <c r="G16" s="78"/>
      <c r="H16" s="76"/>
      <c r="I16" s="78"/>
      <c r="J16" s="76"/>
      <c r="K16" s="78"/>
      <c r="L16" s="76"/>
      <c r="M16" s="78"/>
      <c r="N16" s="76"/>
      <c r="O16" s="78"/>
      <c r="P16" s="76"/>
      <c r="Q16" s="78"/>
      <c r="R16" s="76"/>
      <c r="S16" s="78"/>
      <c r="T16" s="76"/>
      <c r="U16" s="78"/>
      <c r="V16" s="76"/>
      <c r="W16" s="78"/>
      <c r="X16" s="76"/>
      <c r="Y16" s="78"/>
      <c r="Z16" s="76"/>
      <c r="AA16" s="78"/>
      <c r="AB16" s="76"/>
      <c r="AC16" s="78"/>
      <c r="AD16" s="76"/>
      <c r="AE16" s="40">
        <f>F16</f>
        <v>2166.66</v>
      </c>
      <c r="AF16" s="11">
        <f t="shared" si="0"/>
        <v>0</v>
      </c>
      <c r="AG16" s="11">
        <f>ROUND((AF16-AE16),5)</f>
        <v>-2166.66</v>
      </c>
      <c r="AH16" s="12"/>
    </row>
    <row r="17" spans="1:34">
      <c r="C17" s="2" t="s">
        <v>90</v>
      </c>
      <c r="F17" s="62">
        <f>ROUND(SUM(F10:F16),5)</f>
        <v>3333.32</v>
      </c>
      <c r="G17" s="30">
        <f t="shared" ref="G17:AD17" si="3">ROUND(SUM(G10:G16),5)</f>
        <v>3500.01</v>
      </c>
      <c r="H17" s="50">
        <f t="shared" si="3"/>
        <v>0</v>
      </c>
      <c r="I17" s="30">
        <f t="shared" si="3"/>
        <v>3500.01</v>
      </c>
      <c r="J17" s="50">
        <f t="shared" si="3"/>
        <v>0</v>
      </c>
      <c r="K17" s="30">
        <f t="shared" si="3"/>
        <v>3500.01</v>
      </c>
      <c r="L17" s="50">
        <f t="shared" si="3"/>
        <v>0</v>
      </c>
      <c r="M17" s="30">
        <f t="shared" si="3"/>
        <v>3500.01</v>
      </c>
      <c r="N17" s="50">
        <f t="shared" si="3"/>
        <v>0</v>
      </c>
      <c r="O17" s="30">
        <f t="shared" si="3"/>
        <v>3500.01</v>
      </c>
      <c r="P17" s="50">
        <f t="shared" si="3"/>
        <v>0</v>
      </c>
      <c r="Q17" s="30">
        <f t="shared" si="3"/>
        <v>3500.01</v>
      </c>
      <c r="R17" s="50">
        <f t="shared" si="3"/>
        <v>0</v>
      </c>
      <c r="S17" s="30">
        <f t="shared" si="3"/>
        <v>3500.01</v>
      </c>
      <c r="T17" s="50">
        <f t="shared" si="3"/>
        <v>0</v>
      </c>
      <c r="U17" s="30">
        <f t="shared" si="3"/>
        <v>3500</v>
      </c>
      <c r="V17" s="50">
        <f t="shared" si="3"/>
        <v>0</v>
      </c>
      <c r="W17" s="30">
        <f t="shared" si="3"/>
        <v>3500</v>
      </c>
      <c r="X17" s="50">
        <f t="shared" si="3"/>
        <v>0</v>
      </c>
      <c r="Y17" s="30">
        <f t="shared" si="3"/>
        <v>3500</v>
      </c>
      <c r="Z17" s="50">
        <f t="shared" si="3"/>
        <v>0</v>
      </c>
      <c r="AA17" s="30">
        <f t="shared" si="3"/>
        <v>3500</v>
      </c>
      <c r="AB17" s="50">
        <f t="shared" si="3"/>
        <v>0</v>
      </c>
      <c r="AC17" s="30">
        <f t="shared" si="3"/>
        <v>3499.96</v>
      </c>
      <c r="AD17" s="50">
        <f t="shared" si="3"/>
        <v>0</v>
      </c>
      <c r="AE17" s="39">
        <f>ROUND(G17+I17+K17+M17+O17+Q17+S17+U17+W17+Y17+AA17+AC17,5)</f>
        <v>42000.03</v>
      </c>
      <c r="AF17" s="50">
        <f>ROUND(SUM(AF2:AF16),5)</f>
        <v>0</v>
      </c>
      <c r="AG17" s="7">
        <f>ROUND((AF17-AE17),5)</f>
        <v>-42000.03</v>
      </c>
    </row>
    <row r="20" spans="1:34">
      <c r="A20" s="2"/>
      <c r="B20" s="2"/>
      <c r="C20" s="2"/>
      <c r="D20" s="2" t="s">
        <v>82</v>
      </c>
      <c r="E20" s="2"/>
      <c r="F20" s="61"/>
      <c r="G20" s="32"/>
      <c r="H20" s="52"/>
      <c r="I20" s="32"/>
      <c r="J20" s="52"/>
      <c r="K20" s="32"/>
      <c r="L20" s="52"/>
      <c r="M20" s="32"/>
      <c r="N20" s="52"/>
      <c r="O20" s="32">
        <v>3000</v>
      </c>
      <c r="P20" s="52"/>
      <c r="Q20" s="32"/>
      <c r="R20" s="52"/>
      <c r="S20" s="32"/>
      <c r="T20" s="52"/>
      <c r="U20" s="32"/>
      <c r="V20" s="52"/>
      <c r="W20" s="32"/>
      <c r="X20" s="52"/>
      <c r="Y20" s="32"/>
      <c r="Z20" s="52"/>
      <c r="AA20" s="32"/>
      <c r="AB20" s="52"/>
      <c r="AC20" s="32"/>
      <c r="AD20" s="52"/>
      <c r="AE20" s="39">
        <f>ROUND(G20+I20+K20+M20+O20+Q20+S20+U20+W20+Y20+AA20+AC20,5)</f>
        <v>3000</v>
      </c>
      <c r="AF20" s="11">
        <f t="shared" ref="AF20:AF21" si="4">ROUND(H20+J20+L20+N20+P20+R20+T20+V20+X20+Z20+AB20+AD20,5)</f>
        <v>0</v>
      </c>
      <c r="AG20" s="11">
        <f t="shared" ref="AG20:AG21" si="5">ROUND((AF20-AE20),5)</f>
        <v>-3000</v>
      </c>
      <c r="AH20" s="12"/>
    </row>
    <row r="21" spans="1:34" ht="15" thickBot="1">
      <c r="A21" s="2"/>
      <c r="B21" s="2"/>
      <c r="C21" s="2"/>
      <c r="D21" s="2" t="s">
        <v>81</v>
      </c>
      <c r="E21" s="2"/>
      <c r="F21" s="60"/>
      <c r="G21" s="31"/>
      <c r="H21" s="51"/>
      <c r="I21" s="31"/>
      <c r="J21" s="51"/>
      <c r="K21" s="31"/>
      <c r="L21" s="51"/>
      <c r="M21" s="31"/>
      <c r="N21" s="51"/>
      <c r="O21" s="31">
        <v>3000</v>
      </c>
      <c r="P21" s="51"/>
      <c r="Q21" s="31"/>
      <c r="R21" s="51"/>
      <c r="S21" s="31"/>
      <c r="T21" s="51"/>
      <c r="U21" s="31"/>
      <c r="V21" s="51"/>
      <c r="W21" s="31"/>
      <c r="X21" s="51"/>
      <c r="Y21" s="31"/>
      <c r="Z21" s="51"/>
      <c r="AA21" s="31"/>
      <c r="AB21" s="51"/>
      <c r="AC21" s="31"/>
      <c r="AD21" s="51"/>
      <c r="AE21" s="40">
        <f>ROUND(G21+I21+K21+M21+O21+Q21+S21+U21+W21+Y21+AA21+AC21,5)</f>
        <v>3000</v>
      </c>
      <c r="AF21" s="9">
        <f t="shared" si="4"/>
        <v>0</v>
      </c>
      <c r="AG21" s="9">
        <f t="shared" si="5"/>
        <v>-3000</v>
      </c>
      <c r="AH21" s="12"/>
    </row>
    <row r="22" spans="1:34">
      <c r="A22" s="2"/>
      <c r="B22" s="2"/>
      <c r="C22" s="2" t="s">
        <v>84</v>
      </c>
      <c r="D22" s="2"/>
      <c r="E22" s="2"/>
      <c r="G22" s="30">
        <f>ROUND(SUM(G20:G21),5)</f>
        <v>0</v>
      </c>
      <c r="H22" s="50">
        <f t="shared" ref="H22:AD22" si="6">ROUND(SUM(H20:H21),5)</f>
        <v>0</v>
      </c>
      <c r="I22" s="30">
        <f t="shared" si="6"/>
        <v>0</v>
      </c>
      <c r="J22" s="50">
        <f t="shared" si="6"/>
        <v>0</v>
      </c>
      <c r="K22" s="30">
        <f t="shared" si="6"/>
        <v>0</v>
      </c>
      <c r="L22" s="50">
        <f t="shared" si="6"/>
        <v>0</v>
      </c>
      <c r="M22" s="30">
        <f t="shared" si="6"/>
        <v>0</v>
      </c>
      <c r="N22" s="50">
        <f t="shared" si="6"/>
        <v>0</v>
      </c>
      <c r="O22" s="30">
        <f t="shared" si="6"/>
        <v>6000</v>
      </c>
      <c r="P22" s="50">
        <f t="shared" si="6"/>
        <v>0</v>
      </c>
      <c r="Q22" s="30">
        <f t="shared" si="6"/>
        <v>0</v>
      </c>
      <c r="R22" s="50">
        <f t="shared" si="6"/>
        <v>0</v>
      </c>
      <c r="S22" s="30">
        <f t="shared" si="6"/>
        <v>0</v>
      </c>
      <c r="T22" s="50">
        <f t="shared" si="6"/>
        <v>0</v>
      </c>
      <c r="U22" s="30">
        <f t="shared" si="6"/>
        <v>0</v>
      </c>
      <c r="V22" s="50">
        <f t="shared" si="6"/>
        <v>0</v>
      </c>
      <c r="W22" s="30">
        <f t="shared" si="6"/>
        <v>0</v>
      </c>
      <c r="X22" s="50">
        <f t="shared" si="6"/>
        <v>0</v>
      </c>
      <c r="Y22" s="30">
        <f t="shared" si="6"/>
        <v>0</v>
      </c>
      <c r="Z22" s="50">
        <f t="shared" si="6"/>
        <v>0</v>
      </c>
      <c r="AA22" s="30">
        <f t="shared" si="6"/>
        <v>0</v>
      </c>
      <c r="AB22" s="50">
        <f t="shared" si="6"/>
        <v>0</v>
      </c>
      <c r="AC22" s="30">
        <f t="shared" si="6"/>
        <v>0</v>
      </c>
      <c r="AD22" s="50">
        <f t="shared" si="6"/>
        <v>0</v>
      </c>
      <c r="AE22" s="39">
        <f>ROUND(G22+I22+K22+M22+O22+Q22+S22+U22+W22+Y22+AA22+AC22,5)</f>
        <v>6000</v>
      </c>
      <c r="AF22" s="50">
        <f>ROUND(SUM(AF20:AF21),5)</f>
        <v>0</v>
      </c>
      <c r="AG22" s="7">
        <f>ROUND((AF22-AE22),5)</f>
        <v>-6000</v>
      </c>
      <c r="AH22" s="8">
        <f>ROUND(IF(AE22=0, IF(AF22=0, 0, 1), AF22/AE22),5)</f>
        <v>0</v>
      </c>
    </row>
    <row r="23" spans="1:34" ht="30" customHeight="1">
      <c r="A23" s="2"/>
      <c r="B23" s="2"/>
      <c r="C23" s="2" t="s">
        <v>18</v>
      </c>
      <c r="D23" s="2"/>
      <c r="E23" s="2"/>
      <c r="G23" s="30"/>
      <c r="H23" s="50"/>
      <c r="I23" s="30"/>
      <c r="J23" s="50"/>
      <c r="K23" s="30"/>
      <c r="L23" s="50"/>
      <c r="M23" s="30"/>
      <c r="N23" s="50"/>
      <c r="O23" s="30"/>
      <c r="P23" s="50"/>
      <c r="Q23" s="30"/>
      <c r="R23" s="50"/>
      <c r="S23" s="30"/>
      <c r="T23" s="50"/>
      <c r="U23" s="30"/>
      <c r="V23" s="50"/>
      <c r="W23" s="30"/>
      <c r="X23" s="50"/>
      <c r="Y23" s="30"/>
      <c r="Z23" s="50"/>
      <c r="AA23" s="30"/>
      <c r="AB23" s="50"/>
      <c r="AC23" s="30"/>
      <c r="AD23" s="50"/>
      <c r="AE23" s="39"/>
      <c r="AF23" s="7"/>
      <c r="AG23" s="7"/>
      <c r="AH23" s="8"/>
    </row>
    <row r="24" spans="1:34">
      <c r="A24" s="2"/>
      <c r="B24" s="2"/>
      <c r="C24" s="2"/>
      <c r="D24" s="2" t="s">
        <v>19</v>
      </c>
      <c r="E24" s="2"/>
      <c r="G24" s="30"/>
      <c r="H24" s="50"/>
      <c r="I24" s="30">
        <v>542</v>
      </c>
      <c r="J24" s="50"/>
      <c r="K24" s="30">
        <f>542+538</f>
        <v>1080</v>
      </c>
      <c r="L24" s="50"/>
      <c r="M24" s="30">
        <v>542</v>
      </c>
      <c r="N24" s="50"/>
      <c r="O24" s="30">
        <v>542</v>
      </c>
      <c r="P24" s="50"/>
      <c r="Q24" s="30">
        <v>542</v>
      </c>
      <c r="R24" s="50"/>
      <c r="S24" s="30">
        <v>542</v>
      </c>
      <c r="T24" s="50"/>
      <c r="U24" s="30">
        <v>542</v>
      </c>
      <c r="V24" s="50"/>
      <c r="W24" s="30">
        <v>542</v>
      </c>
      <c r="X24" s="50"/>
      <c r="Y24" s="30">
        <v>542</v>
      </c>
      <c r="Z24" s="50"/>
      <c r="AA24" s="30">
        <v>542</v>
      </c>
      <c r="AB24" s="50"/>
      <c r="AC24" s="30">
        <v>542</v>
      </c>
      <c r="AD24" s="50"/>
      <c r="AE24" s="39">
        <f>ROUND(G24+I24+K24+M24+O24+Q24+S24+U24+W24+Y24+AA24+AC24,5)</f>
        <v>6500</v>
      </c>
      <c r="AF24" s="7">
        <f t="shared" ref="AF24:AF29" si="7">ROUND(H24+J24+L24+N24+P24+R24+T24+V24+X24+Z24+AB24+AD24,5)</f>
        <v>0</v>
      </c>
      <c r="AG24" s="7">
        <f t="shared" ref="AG24:AG29" si="8">ROUND((AF24-AE24),5)</f>
        <v>-6500</v>
      </c>
      <c r="AH24" s="8">
        <f>ROUND(IF(AE24=0, IF(AF24=0, 0, 1), AF24/AE24),5)</f>
        <v>0</v>
      </c>
    </row>
    <row r="25" spans="1:34">
      <c r="A25" s="2"/>
      <c r="B25" s="2"/>
      <c r="C25" s="2"/>
      <c r="D25" s="2" t="s">
        <v>20</v>
      </c>
      <c r="E25" s="2"/>
      <c r="G25" s="30"/>
      <c r="H25" s="50"/>
      <c r="I25" s="30"/>
      <c r="J25" s="50"/>
      <c r="K25" s="30"/>
      <c r="L25" s="52"/>
      <c r="M25" s="30"/>
      <c r="N25" s="50"/>
      <c r="O25" s="30">
        <v>1000</v>
      </c>
      <c r="P25" s="50"/>
      <c r="Q25" s="30">
        <v>1000</v>
      </c>
      <c r="R25" s="50"/>
      <c r="S25" s="30">
        <v>1000</v>
      </c>
      <c r="T25" s="50"/>
      <c r="U25" s="30">
        <v>1000</v>
      </c>
      <c r="V25" s="50"/>
      <c r="W25" s="30"/>
      <c r="X25" s="50"/>
      <c r="Y25" s="30"/>
      <c r="Z25" s="50"/>
      <c r="AA25" s="30"/>
      <c r="AB25" s="50"/>
      <c r="AC25" s="30"/>
      <c r="AD25" s="50"/>
      <c r="AE25" s="39">
        <f>ROUND(G25+I25+K25+M25+O25+Q25+S25+U25+W25+Y25+AA25+AC25,5)</f>
        <v>4000</v>
      </c>
      <c r="AF25" s="7">
        <f t="shared" si="7"/>
        <v>0</v>
      </c>
      <c r="AG25" s="7">
        <f t="shared" si="8"/>
        <v>-4000</v>
      </c>
      <c r="AH25" s="8">
        <f>ROUND(IF(AE25=0, IF(AF25=0, 0, 1), AF25/AE25),5)</f>
        <v>0</v>
      </c>
    </row>
    <row r="26" spans="1:34">
      <c r="A26" s="2"/>
      <c r="B26" s="2"/>
      <c r="C26" s="2"/>
      <c r="D26" s="2"/>
      <c r="E26" s="2" t="s">
        <v>87</v>
      </c>
      <c r="G26" s="78"/>
      <c r="H26" s="76"/>
      <c r="I26" s="78"/>
      <c r="J26" s="76"/>
      <c r="K26" s="78"/>
      <c r="L26" s="76"/>
      <c r="M26" s="78"/>
      <c r="N26" s="76"/>
      <c r="O26" s="78"/>
      <c r="P26" s="76"/>
      <c r="Q26" s="78"/>
      <c r="R26" s="76"/>
      <c r="S26" s="78"/>
      <c r="T26" s="76"/>
      <c r="U26" s="78"/>
      <c r="V26" s="76"/>
      <c r="W26" s="78"/>
      <c r="X26" s="76"/>
      <c r="Y26" s="78"/>
      <c r="Z26" s="76"/>
      <c r="AA26" s="78"/>
      <c r="AB26" s="76"/>
      <c r="AC26" s="78"/>
      <c r="AD26" s="76"/>
      <c r="AE26" s="39">
        <f>F26</f>
        <v>0</v>
      </c>
      <c r="AF26" s="11">
        <f t="shared" si="7"/>
        <v>0</v>
      </c>
      <c r="AG26" s="11">
        <f t="shared" si="8"/>
        <v>0</v>
      </c>
      <c r="AH26" s="8"/>
    </row>
    <row r="27" spans="1:34" ht="15" thickBot="1">
      <c r="A27" s="2"/>
      <c r="B27" s="2"/>
      <c r="C27" s="2"/>
      <c r="D27" s="2" t="s">
        <v>21</v>
      </c>
      <c r="E27" s="2"/>
      <c r="F27" s="61"/>
      <c r="G27" s="71"/>
      <c r="H27" s="52"/>
      <c r="I27" s="71"/>
      <c r="J27" s="73"/>
      <c r="K27" s="71"/>
      <c r="L27" s="52"/>
      <c r="M27" s="71"/>
      <c r="N27" s="73"/>
      <c r="O27" s="71">
        <v>1000</v>
      </c>
      <c r="P27" s="73"/>
      <c r="Q27" s="71">
        <v>1000</v>
      </c>
      <c r="R27" s="73"/>
      <c r="S27" s="71">
        <v>1000</v>
      </c>
      <c r="T27" s="73"/>
      <c r="U27" s="71">
        <v>1000</v>
      </c>
      <c r="V27" s="73"/>
      <c r="W27" s="71"/>
      <c r="X27" s="73"/>
      <c r="Y27" s="71"/>
      <c r="Z27" s="73"/>
      <c r="AA27" s="71"/>
      <c r="AB27" s="73"/>
      <c r="AC27" s="71"/>
      <c r="AD27" s="73"/>
      <c r="AE27" s="41">
        <f>ROUND(G27+I27+K27+M27+O27+Q27+S27+U27+W27+Y27+AA27+AC27,5)</f>
        <v>4000</v>
      </c>
      <c r="AF27" s="7">
        <f t="shared" si="7"/>
        <v>0</v>
      </c>
      <c r="AG27" s="72">
        <f t="shared" si="8"/>
        <v>-4000</v>
      </c>
      <c r="AH27" s="46">
        <f>ROUND(IF(AE27=0, IF(AF27=0, 0, 1), AF27/AE27),5)</f>
        <v>0</v>
      </c>
    </row>
    <row r="28" spans="1:34" ht="16" thickBot="1">
      <c r="A28" s="2"/>
      <c r="B28" s="2"/>
      <c r="C28" s="2"/>
      <c r="D28" s="2"/>
      <c r="E28" s="2" t="s">
        <v>88</v>
      </c>
      <c r="F28" s="60"/>
      <c r="G28" s="78"/>
      <c r="H28" s="76"/>
      <c r="I28" s="78"/>
      <c r="J28" s="76"/>
      <c r="K28" s="78"/>
      <c r="L28" s="76"/>
      <c r="M28" s="78"/>
      <c r="N28" s="76"/>
      <c r="O28" s="79"/>
      <c r="P28" s="77"/>
      <c r="Q28" s="79"/>
      <c r="R28" s="77"/>
      <c r="S28" s="79"/>
      <c r="T28" s="77"/>
      <c r="U28" s="79"/>
      <c r="V28" s="77"/>
      <c r="W28" s="79"/>
      <c r="X28" s="77"/>
      <c r="Y28" s="79"/>
      <c r="Z28" s="77"/>
      <c r="AA28" s="79"/>
      <c r="AB28" s="77"/>
      <c r="AC28" s="79"/>
      <c r="AD28" s="77"/>
      <c r="AE28" s="40">
        <f>F28</f>
        <v>0</v>
      </c>
      <c r="AF28" s="11">
        <f t="shared" si="7"/>
        <v>0</v>
      </c>
      <c r="AG28" s="11">
        <f t="shared" si="8"/>
        <v>0</v>
      </c>
      <c r="AH28" s="72"/>
    </row>
    <row r="29" spans="1:34">
      <c r="A29" s="2"/>
      <c r="B29" s="2"/>
      <c r="C29" s="2" t="s">
        <v>22</v>
      </c>
      <c r="D29" s="2"/>
      <c r="E29" s="2"/>
      <c r="F29" s="64">
        <f>ROUND(SUM(F23:F28),5)</f>
        <v>0</v>
      </c>
      <c r="G29" s="30">
        <f t="shared" ref="G29:AD29" si="9">ROUND(SUM(G23:G28),5)</f>
        <v>0</v>
      </c>
      <c r="H29" s="50">
        <f t="shared" si="9"/>
        <v>0</v>
      </c>
      <c r="I29" s="30">
        <f t="shared" si="9"/>
        <v>542</v>
      </c>
      <c r="J29" s="50">
        <f t="shared" si="9"/>
        <v>0</v>
      </c>
      <c r="K29" s="30">
        <f t="shared" si="9"/>
        <v>1080</v>
      </c>
      <c r="L29" s="50">
        <f t="shared" si="9"/>
        <v>0</v>
      </c>
      <c r="M29" s="30">
        <f t="shared" si="9"/>
        <v>542</v>
      </c>
      <c r="N29" s="50">
        <f t="shared" si="9"/>
        <v>0</v>
      </c>
      <c r="O29" s="30">
        <f t="shared" si="9"/>
        <v>2542</v>
      </c>
      <c r="P29" s="50">
        <f t="shared" si="9"/>
        <v>0</v>
      </c>
      <c r="Q29" s="30">
        <f t="shared" si="9"/>
        <v>2542</v>
      </c>
      <c r="R29" s="50">
        <f t="shared" si="9"/>
        <v>0</v>
      </c>
      <c r="S29" s="30">
        <f t="shared" si="9"/>
        <v>2542</v>
      </c>
      <c r="T29" s="50">
        <f t="shared" si="9"/>
        <v>0</v>
      </c>
      <c r="U29" s="30">
        <f t="shared" si="9"/>
        <v>2542</v>
      </c>
      <c r="V29" s="50">
        <f t="shared" si="9"/>
        <v>0</v>
      </c>
      <c r="W29" s="30">
        <f t="shared" si="9"/>
        <v>542</v>
      </c>
      <c r="X29" s="50">
        <f t="shared" si="9"/>
        <v>0</v>
      </c>
      <c r="Y29" s="30">
        <f t="shared" si="9"/>
        <v>542</v>
      </c>
      <c r="Z29" s="50">
        <f t="shared" si="9"/>
        <v>0</v>
      </c>
      <c r="AA29" s="30">
        <f t="shared" si="9"/>
        <v>542</v>
      </c>
      <c r="AB29" s="50">
        <f t="shared" si="9"/>
        <v>0</v>
      </c>
      <c r="AC29" s="30">
        <f t="shared" si="9"/>
        <v>542</v>
      </c>
      <c r="AD29" s="50">
        <f t="shared" si="9"/>
        <v>0</v>
      </c>
      <c r="AE29" s="39">
        <f>ROUND(G29+I29+K29+M29+O29+Q29+S29+U29+W29+Y29+AA29+AC29,5)</f>
        <v>14500</v>
      </c>
      <c r="AF29" s="7">
        <f t="shared" si="7"/>
        <v>0</v>
      </c>
      <c r="AG29" s="7">
        <f t="shared" si="8"/>
        <v>-14500</v>
      </c>
      <c r="AH29" s="8">
        <f>ROUND(IF(AE29=0, IF(AF29=0, 0, 1), AF29/AE29),5)</f>
        <v>0</v>
      </c>
    </row>
    <row r="30" spans="1:34" ht="30" customHeight="1">
      <c r="A30" s="2"/>
      <c r="B30" s="2"/>
      <c r="C30" s="2" t="s">
        <v>23</v>
      </c>
      <c r="D30" s="2"/>
      <c r="E30" s="2"/>
      <c r="G30" s="30"/>
      <c r="H30" s="50"/>
      <c r="I30" s="30"/>
      <c r="J30" s="50"/>
      <c r="K30" s="30"/>
      <c r="L30" s="50"/>
      <c r="M30" s="30"/>
      <c r="N30" s="50"/>
      <c r="O30" s="30"/>
      <c r="P30" s="50"/>
      <c r="Q30" s="30"/>
      <c r="R30" s="50"/>
      <c r="S30" s="30"/>
      <c r="T30" s="50"/>
      <c r="U30" s="30"/>
      <c r="V30" s="50"/>
      <c r="W30" s="30"/>
      <c r="X30" s="50"/>
      <c r="Y30" s="30"/>
      <c r="Z30" s="50"/>
      <c r="AA30" s="30"/>
      <c r="AB30" s="50"/>
      <c r="AC30" s="30"/>
      <c r="AD30" s="50"/>
      <c r="AE30" s="39"/>
      <c r="AF30" s="7"/>
      <c r="AG30" s="7"/>
      <c r="AH30" s="8"/>
    </row>
    <row r="31" spans="1:34">
      <c r="A31" s="2"/>
      <c r="B31" s="2"/>
      <c r="C31" s="2"/>
      <c r="D31" s="2" t="s">
        <v>24</v>
      </c>
      <c r="E31" s="2"/>
      <c r="G31" s="30"/>
      <c r="H31" s="50"/>
      <c r="I31" s="30"/>
      <c r="J31" s="50"/>
      <c r="K31" s="30"/>
      <c r="L31" s="50"/>
      <c r="M31" s="30"/>
      <c r="N31" s="50"/>
      <c r="O31" s="30">
        <v>1000</v>
      </c>
      <c r="P31" s="50"/>
      <c r="Q31" s="30"/>
      <c r="R31" s="50"/>
      <c r="S31" s="30"/>
      <c r="T31" s="50"/>
      <c r="U31" s="30"/>
      <c r="V31" s="50"/>
      <c r="W31" s="30"/>
      <c r="X31" s="50"/>
      <c r="Y31" s="30"/>
      <c r="Z31" s="50"/>
      <c r="AA31" s="30"/>
      <c r="AB31" s="50"/>
      <c r="AC31" s="30"/>
      <c r="AD31" s="50"/>
      <c r="AE31" s="39">
        <f t="shared" ref="AE31:AE35" si="10">ROUND(G31+I31+K31+M31+O31+Q31+S31+U31+W31+Y31+AA31+AC31,5)</f>
        <v>1000</v>
      </c>
      <c r="AF31" s="7">
        <f t="shared" ref="AF31:AF39" si="11">ROUND(H31+J31+L31+N31+P31+R31+T31+V31+X31+Z31+AB31+AD31,5)</f>
        <v>0</v>
      </c>
      <c r="AG31" s="7">
        <f t="shared" ref="AG31:AG37" si="12">ROUND((AF31-AE31),5)</f>
        <v>-1000</v>
      </c>
      <c r="AH31" s="8">
        <f t="shared" ref="AH31:AH37" si="13">ROUND(IF(AE31=0, IF(AF31=0, 0, 1), AF31/AE31),5)</f>
        <v>0</v>
      </c>
    </row>
    <row r="32" spans="1:34">
      <c r="A32" s="2"/>
      <c r="B32" s="2"/>
      <c r="C32" s="2"/>
      <c r="D32" s="2" t="s">
        <v>25</v>
      </c>
      <c r="E32" s="2"/>
      <c r="G32" s="30"/>
      <c r="H32" s="50"/>
      <c r="I32" s="30"/>
      <c r="J32" s="50"/>
      <c r="K32" s="30"/>
      <c r="L32" s="50"/>
      <c r="M32" s="30"/>
      <c r="N32" s="50"/>
      <c r="O32" s="30"/>
      <c r="P32" s="50"/>
      <c r="Q32" s="30">
        <v>500</v>
      </c>
      <c r="R32" s="50"/>
      <c r="S32" s="30"/>
      <c r="T32" s="50"/>
      <c r="U32" s="30"/>
      <c r="V32" s="50"/>
      <c r="W32" s="30"/>
      <c r="X32" s="50"/>
      <c r="Y32" s="30"/>
      <c r="Z32" s="50"/>
      <c r="AA32" s="30"/>
      <c r="AB32" s="50"/>
      <c r="AC32" s="30"/>
      <c r="AD32" s="50"/>
      <c r="AE32" s="39">
        <f t="shared" si="10"/>
        <v>500</v>
      </c>
      <c r="AF32" s="7">
        <f t="shared" si="11"/>
        <v>0</v>
      </c>
      <c r="AG32" s="7">
        <f t="shared" si="12"/>
        <v>-500</v>
      </c>
      <c r="AH32" s="8">
        <f t="shared" si="13"/>
        <v>0</v>
      </c>
    </row>
    <row r="33" spans="1:34">
      <c r="A33" s="2"/>
      <c r="B33" s="2"/>
      <c r="C33" s="2"/>
      <c r="D33" s="2" t="s">
        <v>26</v>
      </c>
      <c r="E33" s="2"/>
      <c r="G33" s="30"/>
      <c r="H33" s="50"/>
      <c r="I33" s="30"/>
      <c r="J33" s="50"/>
      <c r="K33" s="30"/>
      <c r="L33" s="50"/>
      <c r="M33" s="30"/>
      <c r="N33" s="50"/>
      <c r="O33" s="30"/>
      <c r="P33" s="50"/>
      <c r="Q33" s="30"/>
      <c r="R33" s="50"/>
      <c r="S33" s="30">
        <v>1100</v>
      </c>
      <c r="T33" s="50"/>
      <c r="U33" s="30"/>
      <c r="V33" s="50"/>
      <c r="W33" s="30"/>
      <c r="X33" s="50"/>
      <c r="Y33" s="30"/>
      <c r="Z33" s="50"/>
      <c r="AA33" s="30"/>
      <c r="AB33" s="50"/>
      <c r="AC33" s="30"/>
      <c r="AD33" s="50"/>
      <c r="AE33" s="39">
        <f t="shared" si="10"/>
        <v>1100</v>
      </c>
      <c r="AF33" s="7">
        <f t="shared" si="11"/>
        <v>0</v>
      </c>
      <c r="AG33" s="7">
        <f t="shared" si="12"/>
        <v>-1100</v>
      </c>
      <c r="AH33" s="8">
        <f t="shared" si="13"/>
        <v>0</v>
      </c>
    </row>
    <row r="34" spans="1:34" ht="15" thickBot="1">
      <c r="A34" s="2"/>
      <c r="B34" s="2"/>
      <c r="C34" s="2"/>
      <c r="D34" s="2" t="s">
        <v>27</v>
      </c>
      <c r="E34" s="2"/>
      <c r="G34" s="30"/>
      <c r="H34" s="52"/>
      <c r="I34" s="30"/>
      <c r="J34" s="52"/>
      <c r="K34" s="30"/>
      <c r="L34" s="52"/>
      <c r="M34" s="30"/>
      <c r="N34" s="52"/>
      <c r="O34" s="32"/>
      <c r="P34" s="52"/>
      <c r="Q34" s="30"/>
      <c r="R34" s="52"/>
      <c r="S34" s="30"/>
      <c r="T34" s="52"/>
      <c r="U34" s="32"/>
      <c r="V34" s="52"/>
      <c r="W34" s="32">
        <v>1400</v>
      </c>
      <c r="X34" s="52"/>
      <c r="Y34" s="30"/>
      <c r="Z34" s="52"/>
      <c r="AA34" s="30"/>
      <c r="AB34" s="52"/>
      <c r="AC34" s="30"/>
      <c r="AD34" s="52"/>
      <c r="AE34" s="41">
        <f t="shared" si="10"/>
        <v>1400</v>
      </c>
      <c r="AF34" s="11">
        <f t="shared" si="11"/>
        <v>0</v>
      </c>
      <c r="AG34" s="11">
        <f t="shared" si="12"/>
        <v>-1400</v>
      </c>
      <c r="AH34" s="12">
        <f t="shared" si="13"/>
        <v>0</v>
      </c>
    </row>
    <row r="35" spans="1:34" ht="15" thickBot="1">
      <c r="A35" s="2"/>
      <c r="B35" s="2"/>
      <c r="C35" s="2" t="s">
        <v>28</v>
      </c>
      <c r="D35" s="2"/>
      <c r="E35" s="2"/>
      <c r="F35" s="33">
        <f>ROUND(SUM(F30:F34),5)</f>
        <v>0</v>
      </c>
      <c r="G35" s="33">
        <f>ROUND(SUM(G30:G34),5)</f>
        <v>0</v>
      </c>
      <c r="H35" s="53">
        <f t="shared" ref="H35:AD35" si="14">ROUND(SUM(H30:H34),5)</f>
        <v>0</v>
      </c>
      <c r="I35" s="33">
        <f>ROUND(SUM(I30:I34),5)</f>
        <v>0</v>
      </c>
      <c r="J35" s="53">
        <f t="shared" si="14"/>
        <v>0</v>
      </c>
      <c r="K35" s="33">
        <f>ROUND(SUM(K30:K34),5)</f>
        <v>0</v>
      </c>
      <c r="L35" s="53">
        <f t="shared" si="14"/>
        <v>0</v>
      </c>
      <c r="M35" s="33">
        <f>ROUND(SUM(M30:M34),5)</f>
        <v>0</v>
      </c>
      <c r="N35" s="53">
        <f t="shared" si="14"/>
        <v>0</v>
      </c>
      <c r="O35" s="33">
        <f>ROUND(SUM(O30:O34),5)</f>
        <v>1000</v>
      </c>
      <c r="P35" s="53">
        <f t="shared" si="14"/>
        <v>0</v>
      </c>
      <c r="Q35" s="33">
        <f>ROUND(SUM(Q30:Q34),5)</f>
        <v>500</v>
      </c>
      <c r="R35" s="53">
        <f t="shared" si="14"/>
        <v>0</v>
      </c>
      <c r="S35" s="33">
        <f>ROUND(SUM(S30:S34),5)</f>
        <v>1100</v>
      </c>
      <c r="T35" s="53">
        <f t="shared" si="14"/>
        <v>0</v>
      </c>
      <c r="U35" s="33">
        <f>ROUND(SUM(U30:U34),5)</f>
        <v>0</v>
      </c>
      <c r="V35" s="53">
        <f t="shared" si="14"/>
        <v>0</v>
      </c>
      <c r="W35" s="33">
        <f>ROUND(SUM(W30:W34),5)</f>
        <v>1400</v>
      </c>
      <c r="X35" s="53">
        <f t="shared" si="14"/>
        <v>0</v>
      </c>
      <c r="Y35" s="33">
        <f>ROUND(SUM(Y30:Y34),5)</f>
        <v>0</v>
      </c>
      <c r="Z35" s="53">
        <f t="shared" si="14"/>
        <v>0</v>
      </c>
      <c r="AA35" s="33">
        <f>ROUND(SUM(AA30:AA34),5)</f>
        <v>0</v>
      </c>
      <c r="AB35" s="53">
        <f t="shared" ref="AB35:AC35" si="15">ROUND(SUM(AB30:AB34),5)</f>
        <v>0</v>
      </c>
      <c r="AC35" s="33">
        <f t="shared" si="15"/>
        <v>0</v>
      </c>
      <c r="AD35" s="53">
        <f t="shared" si="14"/>
        <v>0</v>
      </c>
      <c r="AE35" s="42">
        <f t="shared" si="10"/>
        <v>4000</v>
      </c>
      <c r="AF35" s="13">
        <f t="shared" si="11"/>
        <v>0</v>
      </c>
      <c r="AG35" s="13">
        <f t="shared" si="12"/>
        <v>-4000</v>
      </c>
      <c r="AH35" s="14">
        <f t="shared" si="13"/>
        <v>0</v>
      </c>
    </row>
    <row r="36" spans="1:34" ht="30" customHeight="1">
      <c r="A36" s="2"/>
      <c r="B36" s="2" t="s">
        <v>29</v>
      </c>
      <c r="C36" s="2"/>
      <c r="D36" s="2"/>
      <c r="E36" s="2"/>
      <c r="F36" s="50"/>
      <c r="G36" s="30">
        <f>ROUND(G17+G22+G29+G35,5)</f>
        <v>3500.01</v>
      </c>
      <c r="H36" s="50">
        <f t="shared" ref="H36:N36" si="16">ROUND(H22+H29+H35,5)</f>
        <v>0</v>
      </c>
      <c r="I36" s="30">
        <f>ROUND(I17+I22+I29+I35,5)</f>
        <v>4042.01</v>
      </c>
      <c r="J36" s="50">
        <f t="shared" si="16"/>
        <v>0</v>
      </c>
      <c r="K36" s="30">
        <f>ROUND(K17+K22+K29+K35,5)</f>
        <v>4580.01</v>
      </c>
      <c r="L36" s="50">
        <f t="shared" si="16"/>
        <v>0</v>
      </c>
      <c r="M36" s="30">
        <f>ROUND(M17+M22+M29+M35,5)</f>
        <v>4042.01</v>
      </c>
      <c r="N36" s="50">
        <f t="shared" si="16"/>
        <v>0</v>
      </c>
      <c r="O36" s="30">
        <f>ROUND(O17+O22+O29+O35,5)</f>
        <v>13042.01</v>
      </c>
      <c r="P36" s="50">
        <f>ROUND(P22+P29+P35,5)</f>
        <v>0</v>
      </c>
      <c r="Q36" s="30">
        <f>ROUND(Q17+Q22+Q29+Q35,5)</f>
        <v>6542.01</v>
      </c>
      <c r="R36" s="50">
        <f>ROUND(R22+R29+R35,5)</f>
        <v>0</v>
      </c>
      <c r="S36" s="30">
        <f>ROUND(S17+S22+S29+S35,5)</f>
        <v>7142.01</v>
      </c>
      <c r="T36" s="50">
        <f t="shared" ref="T36:AD36" si="17">ROUND(T22+T29+T35,5)</f>
        <v>0</v>
      </c>
      <c r="U36" s="30">
        <f>ROUND(U17+U22+U29+U35,5)</f>
        <v>6042</v>
      </c>
      <c r="V36" s="50">
        <f t="shared" si="17"/>
        <v>0</v>
      </c>
      <c r="W36" s="30">
        <f>ROUND(W17+W22+W29+W35,5)</f>
        <v>5442</v>
      </c>
      <c r="X36" s="50">
        <f t="shared" si="17"/>
        <v>0</v>
      </c>
      <c r="Y36" s="30">
        <f>ROUND(Y17+Y22+Y29+Y35,5)</f>
        <v>4042</v>
      </c>
      <c r="Z36" s="50">
        <f t="shared" si="17"/>
        <v>0</v>
      </c>
      <c r="AA36" s="30">
        <f>ROUND(AA17+AA22+AA29+AA35,5)</f>
        <v>4042</v>
      </c>
      <c r="AB36" s="50">
        <f t="shared" si="17"/>
        <v>0</v>
      </c>
      <c r="AC36" s="30">
        <f>ROUND(AC17+AC22+AC29+AC35,5)</f>
        <v>4041.96</v>
      </c>
      <c r="AD36" s="50">
        <f t="shared" si="17"/>
        <v>0</v>
      </c>
      <c r="AE36" s="39">
        <f>ROUND(G36+I36+K36+M36+O36+Q36+S36+U36+W36+Y36+AA36+AC36,5)</f>
        <v>66500.03</v>
      </c>
      <c r="AF36" s="30">
        <f t="shared" si="11"/>
        <v>0</v>
      </c>
      <c r="AG36" s="7">
        <f t="shared" si="12"/>
        <v>-66500.03</v>
      </c>
      <c r="AH36" s="8">
        <f t="shared" si="13"/>
        <v>0</v>
      </c>
    </row>
    <row r="37" spans="1:34" ht="15" customHeight="1">
      <c r="A37" s="2"/>
      <c r="B37" s="2"/>
      <c r="C37" s="2"/>
      <c r="D37" s="2"/>
      <c r="E37" s="2" t="s">
        <v>68</v>
      </c>
      <c r="F37" s="63">
        <f>F17+F29</f>
        <v>3333.32</v>
      </c>
      <c r="G37" s="30">
        <f t="shared" ref="G37:AD37" si="18">G12+G14+G16+G26+G28</f>
        <v>0</v>
      </c>
      <c r="H37" s="50">
        <f t="shared" si="18"/>
        <v>0</v>
      </c>
      <c r="I37" s="30">
        <f t="shared" si="18"/>
        <v>0</v>
      </c>
      <c r="J37" s="50">
        <f t="shared" si="18"/>
        <v>0</v>
      </c>
      <c r="K37" s="30">
        <f t="shared" si="18"/>
        <v>0</v>
      </c>
      <c r="L37" s="50">
        <f t="shared" si="18"/>
        <v>0</v>
      </c>
      <c r="M37" s="30">
        <f t="shared" si="18"/>
        <v>0</v>
      </c>
      <c r="N37" s="50">
        <f t="shared" si="18"/>
        <v>0</v>
      </c>
      <c r="O37" s="30">
        <f t="shared" si="18"/>
        <v>0</v>
      </c>
      <c r="P37" s="50">
        <f t="shared" si="18"/>
        <v>0</v>
      </c>
      <c r="Q37" s="30">
        <f t="shared" si="18"/>
        <v>0</v>
      </c>
      <c r="R37" s="50">
        <f t="shared" si="18"/>
        <v>0</v>
      </c>
      <c r="S37" s="30">
        <f t="shared" si="18"/>
        <v>0</v>
      </c>
      <c r="T37" s="50">
        <f t="shared" si="18"/>
        <v>0</v>
      </c>
      <c r="U37" s="30">
        <f t="shared" si="18"/>
        <v>0</v>
      </c>
      <c r="V37" s="50">
        <f t="shared" si="18"/>
        <v>0</v>
      </c>
      <c r="W37" s="30">
        <f t="shared" si="18"/>
        <v>0</v>
      </c>
      <c r="X37" s="50">
        <f t="shared" si="18"/>
        <v>0</v>
      </c>
      <c r="Y37" s="30">
        <f t="shared" si="18"/>
        <v>0</v>
      </c>
      <c r="Z37" s="50">
        <f t="shared" si="18"/>
        <v>0</v>
      </c>
      <c r="AA37" s="30">
        <f t="shared" si="18"/>
        <v>0</v>
      </c>
      <c r="AB37" s="50">
        <f t="shared" si="18"/>
        <v>0</v>
      </c>
      <c r="AC37" s="30">
        <f t="shared" si="18"/>
        <v>0</v>
      </c>
      <c r="AD37" s="50">
        <f t="shared" si="18"/>
        <v>0</v>
      </c>
      <c r="AE37" s="39">
        <f>F37</f>
        <v>3333.32</v>
      </c>
      <c r="AF37" s="7">
        <f t="shared" si="11"/>
        <v>0</v>
      </c>
      <c r="AG37" s="7">
        <f t="shared" si="12"/>
        <v>-3333.32</v>
      </c>
      <c r="AH37" s="8">
        <f t="shared" si="13"/>
        <v>0</v>
      </c>
    </row>
    <row r="38" spans="1:34" ht="15" customHeight="1">
      <c r="A38" s="2"/>
      <c r="B38" s="2"/>
      <c r="C38" s="2"/>
      <c r="D38" s="2"/>
      <c r="E38" s="2" t="s">
        <v>76</v>
      </c>
      <c r="F38" s="65"/>
      <c r="G38" s="30">
        <f>G17+G22+G29+G35</f>
        <v>3500.01</v>
      </c>
      <c r="H38" s="50">
        <f t="shared" ref="H38:AD38" si="19">H17+H22+H29+H35</f>
        <v>0</v>
      </c>
      <c r="I38" s="30">
        <f t="shared" si="19"/>
        <v>4042.01</v>
      </c>
      <c r="J38" s="50">
        <f t="shared" si="19"/>
        <v>0</v>
      </c>
      <c r="K38" s="30">
        <f t="shared" si="19"/>
        <v>4580.01</v>
      </c>
      <c r="L38" s="50">
        <f t="shared" si="19"/>
        <v>0</v>
      </c>
      <c r="M38" s="30">
        <f t="shared" si="19"/>
        <v>4042.01</v>
      </c>
      <c r="N38" s="50">
        <f t="shared" si="19"/>
        <v>0</v>
      </c>
      <c r="O38" s="30">
        <f t="shared" si="19"/>
        <v>13042.01</v>
      </c>
      <c r="P38" s="50">
        <f t="shared" si="19"/>
        <v>0</v>
      </c>
      <c r="Q38" s="30">
        <f t="shared" si="19"/>
        <v>6542.01</v>
      </c>
      <c r="R38" s="50">
        <f t="shared" si="19"/>
        <v>0</v>
      </c>
      <c r="S38" s="30">
        <f t="shared" si="19"/>
        <v>7142.01</v>
      </c>
      <c r="T38" s="50">
        <f t="shared" si="19"/>
        <v>0</v>
      </c>
      <c r="U38" s="30">
        <f t="shared" si="19"/>
        <v>6042</v>
      </c>
      <c r="V38" s="50">
        <f t="shared" si="19"/>
        <v>0</v>
      </c>
      <c r="W38" s="30">
        <f t="shared" si="19"/>
        <v>5442</v>
      </c>
      <c r="X38" s="50">
        <f t="shared" si="19"/>
        <v>0</v>
      </c>
      <c r="Y38" s="30">
        <f t="shared" si="19"/>
        <v>4042</v>
      </c>
      <c r="Z38" s="50">
        <f t="shared" si="19"/>
        <v>0</v>
      </c>
      <c r="AA38" s="30">
        <f t="shared" si="19"/>
        <v>4042</v>
      </c>
      <c r="AB38" s="50">
        <f t="shared" si="19"/>
        <v>0</v>
      </c>
      <c r="AC38" s="30">
        <f t="shared" si="19"/>
        <v>4041.96</v>
      </c>
      <c r="AD38" s="50">
        <f t="shared" si="19"/>
        <v>0</v>
      </c>
      <c r="AE38" s="39">
        <f>ROUND(F37+G38+I38+K38+M38+O38+Q38+S38+U38+W38+Y38+AA38+AC38,5)</f>
        <v>69833.350000000006</v>
      </c>
      <c r="AF38" s="7">
        <f t="shared" si="11"/>
        <v>0</v>
      </c>
      <c r="AG38" s="50">
        <f t="shared" ref="AG38" si="20">AG36+AG37</f>
        <v>-69833.350000000006</v>
      </c>
      <c r="AH38" s="8"/>
    </row>
    <row r="39" spans="1:34" ht="15" customHeight="1" thickBot="1">
      <c r="A39" s="2"/>
      <c r="B39" s="2"/>
      <c r="C39" s="2"/>
      <c r="D39" s="2"/>
      <c r="E39" s="2" t="s">
        <v>63</v>
      </c>
      <c r="G39" s="30"/>
      <c r="H39" s="50">
        <f>H36-H37</f>
        <v>0</v>
      </c>
      <c r="I39" s="30"/>
      <c r="J39" s="50">
        <f>J36-J37</f>
        <v>0</v>
      </c>
      <c r="K39" s="30"/>
      <c r="L39" s="50">
        <f>L36-L37</f>
        <v>0</v>
      </c>
      <c r="M39" s="30"/>
      <c r="N39" s="50">
        <f>N36-N37</f>
        <v>0</v>
      </c>
      <c r="O39" s="30"/>
      <c r="P39" s="50">
        <f>P36-P37</f>
        <v>0</v>
      </c>
      <c r="Q39" s="30"/>
      <c r="R39" s="50">
        <f>R36-R37</f>
        <v>0</v>
      </c>
      <c r="S39" s="30"/>
      <c r="T39" s="50">
        <f>T36-T37</f>
        <v>0</v>
      </c>
      <c r="U39" s="30"/>
      <c r="V39" s="50">
        <f>V36-V37</f>
        <v>0</v>
      </c>
      <c r="W39" s="30"/>
      <c r="X39" s="50">
        <f>X36-X37</f>
        <v>0</v>
      </c>
      <c r="Y39" s="30"/>
      <c r="Z39" s="50">
        <f>Z36-Z37</f>
        <v>0</v>
      </c>
      <c r="AA39" s="30"/>
      <c r="AB39" s="50">
        <f>AB36-AB37</f>
        <v>0</v>
      </c>
      <c r="AC39" s="30"/>
      <c r="AD39" s="50">
        <f>AD36-AD37</f>
        <v>0</v>
      </c>
      <c r="AE39" s="39"/>
      <c r="AF39" s="7">
        <f t="shared" si="11"/>
        <v>0</v>
      </c>
      <c r="AG39" s="7">
        <f>AE36-AF39</f>
        <v>66500.03</v>
      </c>
      <c r="AH39" s="8"/>
    </row>
    <row r="40" spans="1:34" s="87" customFormat="1" ht="30" customHeight="1">
      <c r="A40" s="83"/>
      <c r="B40" s="83"/>
      <c r="C40" s="83"/>
      <c r="D40" s="83"/>
      <c r="E40" s="84" t="s">
        <v>64</v>
      </c>
      <c r="F40" s="85">
        <f>F36</f>
        <v>0</v>
      </c>
      <c r="G40" s="85">
        <f>G36</f>
        <v>3500.01</v>
      </c>
      <c r="H40" s="82">
        <f>H39</f>
        <v>0</v>
      </c>
      <c r="I40" s="85">
        <f>G40+I36</f>
        <v>7542.02</v>
      </c>
      <c r="J40" s="82">
        <f>J39+H40</f>
        <v>0</v>
      </c>
      <c r="K40" s="85">
        <f>I40+K36</f>
        <v>12122.03</v>
      </c>
      <c r="L40" s="82">
        <f>L39+J40</f>
        <v>0</v>
      </c>
      <c r="M40" s="85">
        <f>K40+M36</f>
        <v>16164.04</v>
      </c>
      <c r="N40" s="82">
        <f>N39+L40</f>
        <v>0</v>
      </c>
      <c r="O40" s="85">
        <f>M40+O36</f>
        <v>29206.050000000003</v>
      </c>
      <c r="P40" s="82">
        <f>P39+N40</f>
        <v>0</v>
      </c>
      <c r="Q40" s="85">
        <f>O40+Q36</f>
        <v>35748.060000000005</v>
      </c>
      <c r="R40" s="82">
        <f>R39+P40</f>
        <v>0</v>
      </c>
      <c r="S40" s="85">
        <f>Q40+S36</f>
        <v>42890.070000000007</v>
      </c>
      <c r="T40" s="82">
        <f>T39+R40</f>
        <v>0</v>
      </c>
      <c r="U40" s="85">
        <f>S40+U36</f>
        <v>48932.070000000007</v>
      </c>
      <c r="V40" s="82">
        <f>V39+T40</f>
        <v>0</v>
      </c>
      <c r="W40" s="85">
        <f>U40+W36</f>
        <v>54374.070000000007</v>
      </c>
      <c r="X40" s="82">
        <f>X39+V40</f>
        <v>0</v>
      </c>
      <c r="Y40" s="85">
        <f>W40+Y36</f>
        <v>58416.070000000007</v>
      </c>
      <c r="Z40" s="82">
        <f>Z39+X40</f>
        <v>0</v>
      </c>
      <c r="AA40" s="85">
        <f>Y40+AA36</f>
        <v>62458.070000000007</v>
      </c>
      <c r="AB40" s="82">
        <f>AB39+Z40</f>
        <v>0</v>
      </c>
      <c r="AC40" s="85">
        <f>AA40+AC36</f>
        <v>66500.030000000013</v>
      </c>
      <c r="AD40" s="82">
        <f>AD39+AB40</f>
        <v>0</v>
      </c>
      <c r="AE40" s="82"/>
      <c r="AF40" s="82"/>
      <c r="AG40" s="82"/>
      <c r="AH40" s="86"/>
    </row>
    <row r="41" spans="1:34" ht="30" customHeight="1">
      <c r="A41" s="2"/>
      <c r="B41" s="2" t="s">
        <v>30</v>
      </c>
      <c r="C41" s="2"/>
      <c r="D41" s="2"/>
      <c r="E41" s="2"/>
      <c r="G41" s="30"/>
      <c r="H41" s="50"/>
      <c r="I41" s="30"/>
      <c r="J41" s="50"/>
      <c r="K41" s="30"/>
      <c r="L41" s="50"/>
      <c r="M41" s="30"/>
      <c r="N41" s="50"/>
      <c r="O41" s="30"/>
      <c r="P41" s="50"/>
      <c r="Q41" s="30"/>
      <c r="R41" s="50"/>
      <c r="S41" s="30"/>
      <c r="T41" s="50"/>
      <c r="U41" s="30"/>
      <c r="V41" s="50"/>
      <c r="W41" s="30"/>
      <c r="X41" s="50"/>
      <c r="Y41" s="30"/>
      <c r="Z41" s="50"/>
      <c r="AA41" s="30"/>
      <c r="AB41" s="50"/>
      <c r="AC41" s="30"/>
      <c r="AD41" s="50"/>
      <c r="AE41" s="39"/>
      <c r="AF41" s="7"/>
      <c r="AG41" s="7"/>
      <c r="AH41" s="8"/>
    </row>
    <row r="42" spans="1:34">
      <c r="A42" s="2"/>
      <c r="B42" s="2"/>
      <c r="C42" s="2" t="s">
        <v>31</v>
      </c>
      <c r="D42" s="2"/>
      <c r="E42" s="2"/>
      <c r="G42" s="30"/>
      <c r="H42" s="50"/>
      <c r="I42" s="30"/>
      <c r="J42" s="50"/>
      <c r="K42" s="30"/>
      <c r="L42" s="50"/>
      <c r="M42" s="30"/>
      <c r="N42" s="50"/>
      <c r="O42" s="30"/>
      <c r="P42" s="50"/>
      <c r="Q42" s="30"/>
      <c r="R42" s="50"/>
      <c r="S42" s="30"/>
      <c r="T42" s="50"/>
      <c r="U42" s="30"/>
      <c r="V42" s="50"/>
      <c r="W42" s="30"/>
      <c r="X42" s="50"/>
      <c r="Y42" s="30"/>
      <c r="Z42" s="50"/>
      <c r="AA42" s="30"/>
      <c r="AB42" s="50"/>
      <c r="AC42" s="30"/>
      <c r="AD42" s="50"/>
      <c r="AE42" s="39"/>
      <c r="AF42" s="7"/>
      <c r="AG42" s="7"/>
      <c r="AH42" s="8"/>
    </row>
    <row r="43" spans="1:34">
      <c r="A43" s="2"/>
      <c r="B43" s="2"/>
      <c r="C43" s="2"/>
      <c r="D43" s="2" t="s">
        <v>32</v>
      </c>
      <c r="E43" s="2"/>
      <c r="G43" s="30"/>
      <c r="H43" s="50"/>
      <c r="I43" s="30"/>
      <c r="J43" s="50"/>
      <c r="K43" s="30"/>
      <c r="L43" s="50"/>
      <c r="M43" s="30"/>
      <c r="N43" s="50"/>
      <c r="O43" s="30"/>
      <c r="P43" s="50"/>
      <c r="Q43" s="30"/>
      <c r="R43" s="50"/>
      <c r="S43" s="30"/>
      <c r="T43" s="50"/>
      <c r="U43" s="30"/>
      <c r="V43" s="50"/>
      <c r="W43" s="30"/>
      <c r="X43" s="50"/>
      <c r="Y43" s="30"/>
      <c r="Z43" s="50"/>
      <c r="AA43" s="30"/>
      <c r="AB43" s="50"/>
      <c r="AC43" s="30"/>
      <c r="AD43" s="50"/>
      <c r="AE43" s="39"/>
      <c r="AF43" s="7"/>
      <c r="AG43" s="7"/>
      <c r="AH43" s="8"/>
    </row>
    <row r="44" spans="1:34">
      <c r="A44" s="2"/>
      <c r="B44" s="2"/>
      <c r="C44" s="2"/>
      <c r="D44" s="2"/>
      <c r="E44" s="2" t="s">
        <v>33</v>
      </c>
      <c r="G44" s="30">
        <v>3333.33</v>
      </c>
      <c r="H44" s="50"/>
      <c r="I44" s="30">
        <v>3333.33</v>
      </c>
      <c r="J44" s="50"/>
      <c r="K44" s="30">
        <v>3333.33</v>
      </c>
      <c r="L44" s="50"/>
      <c r="M44" s="30">
        <v>3333.33</v>
      </c>
      <c r="N44" s="50"/>
      <c r="O44" s="30">
        <v>3333.33</v>
      </c>
      <c r="P44" s="50"/>
      <c r="Q44" s="30">
        <v>3333.33</v>
      </c>
      <c r="R44" s="50"/>
      <c r="S44" s="30">
        <v>3333.33</v>
      </c>
      <c r="T44" s="50"/>
      <c r="U44" s="30">
        <v>3333.33</v>
      </c>
      <c r="V44" s="50"/>
      <c r="W44" s="30">
        <v>3333.33</v>
      </c>
      <c r="X44" s="50"/>
      <c r="Y44" s="30">
        <v>3333.33</v>
      </c>
      <c r="Z44" s="50"/>
      <c r="AA44" s="30">
        <v>3333.33</v>
      </c>
      <c r="AB44" s="50"/>
      <c r="AC44" s="30">
        <v>3333.37</v>
      </c>
      <c r="AD44" s="50"/>
      <c r="AE44" s="39">
        <f>ROUND(G44+I44+K44+M44+O44+Q44+S44+U44+W44+Y44+AA44+AC44,5)</f>
        <v>40000</v>
      </c>
      <c r="AF44" s="7">
        <f>ROUND(H44+J44+L44+N44+P44+R44+T44+V44+X44+Z44+AB44+AD44,5)</f>
        <v>0</v>
      </c>
      <c r="AG44" s="7">
        <f t="shared" ref="AG44:AG53" si="21">ROUND((AF44-AE44),5)</f>
        <v>-40000</v>
      </c>
      <c r="AH44" s="8">
        <f t="shared" ref="AH44:AH53" si="22">ROUND(IF(AE44=0, IF(AF44=0, 0, 1), AF44/AE44),5)</f>
        <v>0</v>
      </c>
    </row>
    <row r="45" spans="1:34">
      <c r="A45" s="2"/>
      <c r="B45" s="2"/>
      <c r="C45" s="2"/>
      <c r="D45" s="2"/>
      <c r="E45" s="2" t="s">
        <v>34</v>
      </c>
      <c r="G45" s="30"/>
      <c r="H45" s="50"/>
      <c r="I45" s="30"/>
      <c r="J45" s="50"/>
      <c r="K45" s="30"/>
      <c r="L45" s="50"/>
      <c r="M45" s="30"/>
      <c r="N45" s="50"/>
      <c r="O45" s="30">
        <v>20</v>
      </c>
      <c r="P45" s="50"/>
      <c r="Q45" s="30">
        <v>20</v>
      </c>
      <c r="R45" s="50"/>
      <c r="S45" s="30">
        <v>20</v>
      </c>
      <c r="T45" s="50"/>
      <c r="U45" s="30">
        <v>20</v>
      </c>
      <c r="V45" s="50"/>
      <c r="W45" s="30">
        <v>0</v>
      </c>
      <c r="X45" s="50"/>
      <c r="Y45" s="30"/>
      <c r="Z45" s="50"/>
      <c r="AA45" s="30"/>
      <c r="AB45" s="50"/>
      <c r="AC45" s="30"/>
      <c r="AD45" s="50"/>
      <c r="AE45" s="39">
        <f>ROUND(G45+I45+K45+M45+O45+Q45+S45+U45+W45+Y45+AA45+AC45,5)</f>
        <v>80</v>
      </c>
      <c r="AF45" s="7">
        <f>ROUND(H45+J45+L45+N45+P45+R45+T45+V45+X45+Z45+AB45+AD45,5)</f>
        <v>0</v>
      </c>
      <c r="AG45" s="7">
        <f t="shared" si="21"/>
        <v>-80</v>
      </c>
      <c r="AH45" s="8">
        <f t="shared" si="22"/>
        <v>0</v>
      </c>
    </row>
    <row r="46" spans="1:34">
      <c r="A46" s="2"/>
      <c r="B46" s="2"/>
      <c r="C46" s="2"/>
      <c r="D46" s="2"/>
      <c r="E46" s="2" t="s">
        <v>35</v>
      </c>
      <c r="G46" s="30">
        <v>75</v>
      </c>
      <c r="H46" s="50"/>
      <c r="I46" s="30">
        <v>75</v>
      </c>
      <c r="J46" s="50"/>
      <c r="K46" s="30">
        <v>75</v>
      </c>
      <c r="L46" s="50"/>
      <c r="M46" s="30">
        <v>100</v>
      </c>
      <c r="N46" s="50"/>
      <c r="O46" s="30">
        <v>125</v>
      </c>
      <c r="P46" s="50"/>
      <c r="Q46" s="30">
        <v>125</v>
      </c>
      <c r="R46" s="50"/>
      <c r="S46" s="30">
        <v>125</v>
      </c>
      <c r="T46" s="50"/>
      <c r="U46" s="30">
        <v>125</v>
      </c>
      <c r="V46" s="50"/>
      <c r="W46" s="30">
        <v>125</v>
      </c>
      <c r="X46" s="50"/>
      <c r="Y46" s="30">
        <v>100</v>
      </c>
      <c r="Z46" s="50"/>
      <c r="AA46" s="30">
        <v>75</v>
      </c>
      <c r="AB46" s="50"/>
      <c r="AC46" s="30">
        <v>75</v>
      </c>
      <c r="AD46" s="50"/>
      <c r="AE46" s="39">
        <f t="shared" ref="AE46:AE53" si="23">ROUND(G46+I46+K46+M46+O46+Q46+S46+U46+W46+Y46+AA46+AC46,5)</f>
        <v>1200</v>
      </c>
      <c r="AF46" s="7">
        <f>ROUND(H46+J46+L46+N46+P46+R46+T46+V46+X46+Z46+AB46+AD46,5)</f>
        <v>0</v>
      </c>
      <c r="AG46" s="7">
        <f t="shared" si="21"/>
        <v>-1200</v>
      </c>
      <c r="AH46" s="8">
        <f t="shared" si="22"/>
        <v>0</v>
      </c>
    </row>
    <row r="47" spans="1:34">
      <c r="A47" s="2"/>
      <c r="B47" s="2"/>
      <c r="C47" s="2"/>
      <c r="D47" s="2"/>
      <c r="E47" s="2" t="s">
        <v>36</v>
      </c>
      <c r="G47" s="30"/>
      <c r="H47" s="50"/>
      <c r="I47" s="30"/>
      <c r="J47" s="50"/>
      <c r="K47" s="30"/>
      <c r="L47" s="50"/>
      <c r="M47" s="30"/>
      <c r="N47" s="50"/>
      <c r="O47" s="30">
        <v>10</v>
      </c>
      <c r="P47" s="50"/>
      <c r="Q47" s="30">
        <v>10</v>
      </c>
      <c r="R47" s="50"/>
      <c r="S47" s="30">
        <v>10</v>
      </c>
      <c r="T47" s="50"/>
      <c r="U47" s="30">
        <v>10</v>
      </c>
      <c r="V47" s="50"/>
      <c r="W47" s="30">
        <v>10</v>
      </c>
      <c r="X47" s="50"/>
      <c r="Y47" s="30"/>
      <c r="Z47" s="50"/>
      <c r="AA47" s="30"/>
      <c r="AB47" s="50"/>
      <c r="AC47" s="30"/>
      <c r="AD47" s="50"/>
      <c r="AE47" s="39">
        <f t="shared" si="23"/>
        <v>50</v>
      </c>
      <c r="AF47" s="7">
        <f t="shared" ref="AF47:AF53" si="24">ROUND(H47+J47+L47+N47+P47+R47+T47+V47+X47+Z47+AB47+AD47,5)</f>
        <v>0</v>
      </c>
      <c r="AG47" s="7">
        <f t="shared" si="21"/>
        <v>-50</v>
      </c>
      <c r="AH47" s="8">
        <f t="shared" si="22"/>
        <v>0</v>
      </c>
    </row>
    <row r="48" spans="1:34">
      <c r="A48" s="2"/>
      <c r="B48" s="2"/>
      <c r="C48" s="2"/>
      <c r="D48" s="2"/>
      <c r="E48" s="2" t="s">
        <v>37</v>
      </c>
      <c r="G48" s="30"/>
      <c r="H48" s="50"/>
      <c r="I48" s="30"/>
      <c r="J48" s="50"/>
      <c r="K48" s="30"/>
      <c r="L48" s="50"/>
      <c r="M48" s="30"/>
      <c r="N48" s="50"/>
      <c r="O48" s="30">
        <v>20</v>
      </c>
      <c r="P48" s="50"/>
      <c r="Q48" s="30">
        <v>20</v>
      </c>
      <c r="R48" s="50"/>
      <c r="S48" s="30">
        <v>20</v>
      </c>
      <c r="T48" s="50"/>
      <c r="U48" s="30">
        <v>20</v>
      </c>
      <c r="V48" s="50"/>
      <c r="W48" s="30">
        <v>20</v>
      </c>
      <c r="X48" s="50"/>
      <c r="Y48" s="30"/>
      <c r="Z48" s="50"/>
      <c r="AA48" s="30"/>
      <c r="AB48" s="50"/>
      <c r="AC48" s="30"/>
      <c r="AD48" s="50"/>
      <c r="AE48" s="39">
        <f t="shared" si="23"/>
        <v>100</v>
      </c>
      <c r="AF48" s="7">
        <f t="shared" si="24"/>
        <v>0</v>
      </c>
      <c r="AG48" s="7">
        <f t="shared" si="21"/>
        <v>-100</v>
      </c>
      <c r="AH48" s="8">
        <f t="shared" si="22"/>
        <v>0</v>
      </c>
    </row>
    <row r="49" spans="1:34">
      <c r="A49" s="2"/>
      <c r="B49" s="2"/>
      <c r="C49" s="2"/>
      <c r="D49" s="2"/>
      <c r="E49" s="2" t="s">
        <v>38</v>
      </c>
      <c r="G49" s="30"/>
      <c r="H49" s="50"/>
      <c r="I49" s="30"/>
      <c r="J49" s="50"/>
      <c r="K49" s="30"/>
      <c r="L49" s="50"/>
      <c r="M49" s="30"/>
      <c r="N49" s="50"/>
      <c r="O49" s="30">
        <v>10</v>
      </c>
      <c r="P49" s="50"/>
      <c r="Q49" s="30">
        <v>10</v>
      </c>
      <c r="R49" s="50"/>
      <c r="S49" s="30">
        <v>10</v>
      </c>
      <c r="T49" s="50"/>
      <c r="U49" s="30">
        <v>10</v>
      </c>
      <c r="V49" s="50"/>
      <c r="W49" s="30">
        <v>10</v>
      </c>
      <c r="X49" s="50"/>
      <c r="Y49" s="30"/>
      <c r="Z49" s="50"/>
      <c r="AA49" s="30"/>
      <c r="AB49" s="50"/>
      <c r="AC49" s="30"/>
      <c r="AD49" s="50"/>
      <c r="AE49" s="39">
        <f t="shared" si="23"/>
        <v>50</v>
      </c>
      <c r="AF49" s="7">
        <f t="shared" si="24"/>
        <v>0</v>
      </c>
      <c r="AG49" s="7">
        <f t="shared" si="21"/>
        <v>-50</v>
      </c>
      <c r="AH49" s="8">
        <f t="shared" si="22"/>
        <v>0</v>
      </c>
    </row>
    <row r="50" spans="1:34">
      <c r="A50" s="2"/>
      <c r="B50" s="2"/>
      <c r="C50" s="2"/>
      <c r="D50" s="2"/>
      <c r="E50" s="2" t="s">
        <v>62</v>
      </c>
      <c r="G50" s="30"/>
      <c r="H50" s="50"/>
      <c r="I50" s="30"/>
      <c r="J50" s="50"/>
      <c r="K50" s="30"/>
      <c r="L50" s="50"/>
      <c r="M50" s="30"/>
      <c r="N50" s="50"/>
      <c r="O50" s="30"/>
      <c r="P50" s="50"/>
      <c r="Q50" s="30"/>
      <c r="R50" s="50"/>
      <c r="S50" s="30"/>
      <c r="T50" s="50"/>
      <c r="U50" s="30"/>
      <c r="V50" s="50"/>
      <c r="W50" s="30"/>
      <c r="X50" s="50"/>
      <c r="Y50" s="30"/>
      <c r="Z50" s="50"/>
      <c r="AA50" s="30"/>
      <c r="AB50" s="50"/>
      <c r="AC50" s="30"/>
      <c r="AD50" s="50"/>
      <c r="AE50" s="39">
        <f t="shared" si="23"/>
        <v>0</v>
      </c>
      <c r="AF50" s="7">
        <f t="shared" si="24"/>
        <v>0</v>
      </c>
      <c r="AG50" s="7">
        <f t="shared" si="21"/>
        <v>0</v>
      </c>
      <c r="AH50" s="8">
        <f t="shared" si="22"/>
        <v>0</v>
      </c>
    </row>
    <row r="51" spans="1:34" ht="15" thickBot="1">
      <c r="A51" s="2"/>
      <c r="B51" s="2"/>
      <c r="C51" s="2"/>
      <c r="D51" s="2"/>
      <c r="E51" s="2" t="s">
        <v>39</v>
      </c>
      <c r="G51" s="32"/>
      <c r="H51" s="52"/>
      <c r="I51" s="32"/>
      <c r="J51" s="52"/>
      <c r="K51" s="32"/>
      <c r="L51" s="52"/>
      <c r="M51" s="32"/>
      <c r="N51" s="52"/>
      <c r="O51" s="32">
        <v>0</v>
      </c>
      <c r="P51" s="52"/>
      <c r="Q51" s="32">
        <v>0</v>
      </c>
      <c r="R51" s="52"/>
      <c r="S51" s="32">
        <v>0</v>
      </c>
      <c r="T51" s="52"/>
      <c r="U51" s="32">
        <v>0</v>
      </c>
      <c r="V51" s="52"/>
      <c r="W51" s="32">
        <v>0</v>
      </c>
      <c r="X51" s="52"/>
      <c r="Y51" s="32"/>
      <c r="Z51" s="52"/>
      <c r="AA51" s="32"/>
      <c r="AB51" s="52"/>
      <c r="AC51" s="32"/>
      <c r="AD51" s="52"/>
      <c r="AE51" s="41">
        <f t="shared" si="23"/>
        <v>0</v>
      </c>
      <c r="AF51" s="11">
        <f t="shared" si="24"/>
        <v>0</v>
      </c>
      <c r="AG51" s="11">
        <f t="shared" si="21"/>
        <v>0</v>
      </c>
      <c r="AH51" s="12">
        <f t="shared" si="22"/>
        <v>0</v>
      </c>
    </row>
    <row r="52" spans="1:34" ht="15" thickBot="1">
      <c r="A52" s="2"/>
      <c r="B52" s="2"/>
      <c r="C52" s="2"/>
      <c r="D52" s="2" t="s">
        <v>40</v>
      </c>
      <c r="E52" s="2"/>
      <c r="G52" s="33">
        <f>ROUND(SUM(G43:G51),5)</f>
        <v>3408.33</v>
      </c>
      <c r="H52" s="53">
        <f t="shared" ref="H52:AD52" si="25">ROUND(SUM(H43:H51),5)</f>
        <v>0</v>
      </c>
      <c r="I52" s="33">
        <f>ROUND(SUM(I43:I51),5)</f>
        <v>3408.33</v>
      </c>
      <c r="J52" s="53">
        <f t="shared" si="25"/>
        <v>0</v>
      </c>
      <c r="K52" s="33">
        <f>ROUND(SUM(K43:K51),5)</f>
        <v>3408.33</v>
      </c>
      <c r="L52" s="53">
        <f t="shared" si="25"/>
        <v>0</v>
      </c>
      <c r="M52" s="33">
        <f>ROUND(SUM(M43:M51),5)</f>
        <v>3433.33</v>
      </c>
      <c r="N52" s="53">
        <f t="shared" si="25"/>
        <v>0</v>
      </c>
      <c r="O52" s="33">
        <f>ROUND(SUM(O43:O51),5)</f>
        <v>3518.33</v>
      </c>
      <c r="P52" s="53">
        <f t="shared" si="25"/>
        <v>0</v>
      </c>
      <c r="Q52" s="33">
        <f>ROUND(SUM(Q43:Q51),5)</f>
        <v>3518.33</v>
      </c>
      <c r="R52" s="53">
        <f t="shared" si="25"/>
        <v>0</v>
      </c>
      <c r="S52" s="33">
        <f>ROUND(SUM(S43:S51),5)</f>
        <v>3518.33</v>
      </c>
      <c r="T52" s="53">
        <f t="shared" si="25"/>
        <v>0</v>
      </c>
      <c r="U52" s="33">
        <f>ROUND(SUM(U43:U51),5)</f>
        <v>3518.33</v>
      </c>
      <c r="V52" s="53">
        <f t="shared" si="25"/>
        <v>0</v>
      </c>
      <c r="W52" s="33">
        <f>ROUND(SUM(W43:W51),5)</f>
        <v>3498.33</v>
      </c>
      <c r="X52" s="53">
        <f t="shared" si="25"/>
        <v>0</v>
      </c>
      <c r="Y52" s="33">
        <f>ROUND(SUM(Y43:Y51),5)</f>
        <v>3433.33</v>
      </c>
      <c r="Z52" s="53">
        <f t="shared" si="25"/>
        <v>0</v>
      </c>
      <c r="AA52" s="33">
        <f>ROUND(SUM(AA43:AA51),5)</f>
        <v>3408.33</v>
      </c>
      <c r="AB52" s="53">
        <f t="shared" si="25"/>
        <v>0</v>
      </c>
      <c r="AC52" s="33">
        <f>ROUND(SUM(AC43:AC51),5)</f>
        <v>3408.37</v>
      </c>
      <c r="AD52" s="53">
        <f t="shared" si="25"/>
        <v>0</v>
      </c>
      <c r="AE52" s="42">
        <f t="shared" si="23"/>
        <v>41480</v>
      </c>
      <c r="AF52" s="13">
        <f t="shared" si="24"/>
        <v>0</v>
      </c>
      <c r="AG52" s="13">
        <f t="shared" si="21"/>
        <v>-41480</v>
      </c>
      <c r="AH52" s="14">
        <f t="shared" si="22"/>
        <v>0</v>
      </c>
    </row>
    <row r="53" spans="1:34" ht="30" customHeight="1">
      <c r="A53" s="2"/>
      <c r="B53" s="2"/>
      <c r="C53" s="2" t="s">
        <v>41</v>
      </c>
      <c r="D53" s="2"/>
      <c r="E53" s="2"/>
      <c r="G53" s="30">
        <f>ROUND(G42+G52,5)</f>
        <v>3408.33</v>
      </c>
      <c r="H53" s="50">
        <f t="shared" ref="H53:AD53" si="26">ROUND(H42+H52,5)</f>
        <v>0</v>
      </c>
      <c r="I53" s="30">
        <f>ROUND(I42+I52,5)</f>
        <v>3408.33</v>
      </c>
      <c r="J53" s="50">
        <f t="shared" si="26"/>
        <v>0</v>
      </c>
      <c r="K53" s="30">
        <f>ROUND(K42+K52,5)</f>
        <v>3408.33</v>
      </c>
      <c r="L53" s="50"/>
      <c r="M53" s="30">
        <f>ROUND(M42+M52,5)</f>
        <v>3433.33</v>
      </c>
      <c r="N53" s="50">
        <f t="shared" si="26"/>
        <v>0</v>
      </c>
      <c r="O53" s="30">
        <f>ROUND(O42+O52,5)</f>
        <v>3518.33</v>
      </c>
      <c r="P53" s="50">
        <f t="shared" si="26"/>
        <v>0</v>
      </c>
      <c r="Q53" s="30">
        <f>ROUND(Q42+Q52,5)</f>
        <v>3518.33</v>
      </c>
      <c r="R53" s="50">
        <f t="shared" si="26"/>
        <v>0</v>
      </c>
      <c r="S53" s="30">
        <f>ROUND(S42+S52,5)</f>
        <v>3518.33</v>
      </c>
      <c r="T53" s="50">
        <f t="shared" si="26"/>
        <v>0</v>
      </c>
      <c r="U53" s="30">
        <f>ROUND(U42+U52,5)</f>
        <v>3518.33</v>
      </c>
      <c r="V53" s="50">
        <f t="shared" si="26"/>
        <v>0</v>
      </c>
      <c r="W53" s="30">
        <f>ROUND(W42+W52,5)</f>
        <v>3498.33</v>
      </c>
      <c r="X53" s="50">
        <f t="shared" si="26"/>
        <v>0</v>
      </c>
      <c r="Y53" s="30">
        <f>ROUND(Y42+Y52,5)</f>
        <v>3433.33</v>
      </c>
      <c r="Z53" s="50">
        <f t="shared" si="26"/>
        <v>0</v>
      </c>
      <c r="AA53" s="30">
        <f>ROUND(AA42+AA52,5)</f>
        <v>3408.33</v>
      </c>
      <c r="AB53" s="50">
        <f t="shared" si="26"/>
        <v>0</v>
      </c>
      <c r="AC53" s="30">
        <f>ROUND(AC42+AC52,5)</f>
        <v>3408.37</v>
      </c>
      <c r="AD53" s="50">
        <f t="shared" si="26"/>
        <v>0</v>
      </c>
      <c r="AE53" s="39">
        <f t="shared" si="23"/>
        <v>41480</v>
      </c>
      <c r="AF53" s="7">
        <f t="shared" si="24"/>
        <v>0</v>
      </c>
      <c r="AG53" s="7">
        <f t="shared" si="21"/>
        <v>-41480</v>
      </c>
      <c r="AH53" s="8">
        <f t="shared" si="22"/>
        <v>0</v>
      </c>
    </row>
    <row r="54" spans="1:34" ht="30" customHeight="1">
      <c r="A54" s="2"/>
      <c r="B54" s="2"/>
      <c r="C54" s="2" t="s">
        <v>42</v>
      </c>
      <c r="D54" s="2"/>
      <c r="E54" s="2"/>
      <c r="G54" s="30"/>
      <c r="H54" s="50"/>
      <c r="I54" s="30"/>
      <c r="J54" s="50"/>
      <c r="K54" s="30"/>
      <c r="L54" s="50"/>
      <c r="M54" s="30"/>
      <c r="N54" s="50"/>
      <c r="O54" s="30"/>
      <c r="P54" s="50"/>
      <c r="Q54" s="30"/>
      <c r="R54" s="50"/>
      <c r="S54" s="30"/>
      <c r="T54" s="50"/>
      <c r="U54" s="30"/>
      <c r="V54" s="50"/>
      <c r="W54" s="30"/>
      <c r="X54" s="50"/>
      <c r="Y54" s="30"/>
      <c r="Z54" s="50"/>
      <c r="AA54" s="30"/>
      <c r="AB54" s="50"/>
      <c r="AC54" s="30"/>
      <c r="AD54" s="50"/>
      <c r="AE54" s="39"/>
      <c r="AF54" s="7"/>
      <c r="AG54" s="7"/>
      <c r="AH54" s="8"/>
    </row>
    <row r="55" spans="1:34">
      <c r="A55" s="2"/>
      <c r="B55" s="2"/>
      <c r="C55" s="2"/>
      <c r="D55" s="2" t="s">
        <v>43</v>
      </c>
      <c r="E55" s="2"/>
      <c r="G55" s="30">
        <v>1250</v>
      </c>
      <c r="H55" s="50"/>
      <c r="I55" s="30">
        <v>1250</v>
      </c>
      <c r="J55" s="50"/>
      <c r="K55" s="30">
        <v>1250</v>
      </c>
      <c r="L55" s="50"/>
      <c r="M55" s="30">
        <v>1250</v>
      </c>
      <c r="N55" s="50"/>
      <c r="O55" s="30">
        <v>1250</v>
      </c>
      <c r="P55" s="50"/>
      <c r="Q55" s="30">
        <v>1250</v>
      </c>
      <c r="R55" s="50"/>
      <c r="S55" s="30">
        <v>1250</v>
      </c>
      <c r="T55" s="50"/>
      <c r="U55" s="30">
        <v>1250</v>
      </c>
      <c r="V55" s="50"/>
      <c r="W55" s="30">
        <v>1250</v>
      </c>
      <c r="X55" s="50"/>
      <c r="Y55" s="30">
        <v>1250</v>
      </c>
      <c r="Z55" s="50"/>
      <c r="AA55" s="30">
        <v>1250</v>
      </c>
      <c r="AB55" s="50"/>
      <c r="AC55" s="30">
        <v>1250</v>
      </c>
      <c r="AD55" s="50"/>
      <c r="AE55" s="39">
        <f t="shared" ref="AE55:AE60" si="27">ROUND(G55+I55+K55+M55+O55+Q55+S55+U55+W55+Y55+AA55+AC55,5)</f>
        <v>15000</v>
      </c>
      <c r="AF55" s="7">
        <f t="shared" ref="AF55:AF58" si="28">ROUND(H55+J55+L55+N55+P55+R55+T55+V55+X55+Z55+AB55+AD55,5)</f>
        <v>0</v>
      </c>
      <c r="AG55" s="7">
        <f t="shared" ref="AG55:AG60" si="29">ROUND((AF55-AE55),5)</f>
        <v>-15000</v>
      </c>
      <c r="AH55" s="8">
        <f t="shared" ref="AH55:AH61" si="30">ROUND(IF(AE55=0, IF(AF55=0, 0, 1), AF55/AE55),5)</f>
        <v>0</v>
      </c>
    </row>
    <row r="56" spans="1:34">
      <c r="A56" s="2"/>
      <c r="B56" s="2"/>
      <c r="C56" s="2"/>
      <c r="D56" s="2" t="s">
        <v>44</v>
      </c>
      <c r="E56" s="2"/>
      <c r="G56" s="30"/>
      <c r="H56" s="50"/>
      <c r="I56" s="30"/>
      <c r="J56" s="50"/>
      <c r="K56" s="30"/>
      <c r="L56" s="50"/>
      <c r="M56" s="30">
        <v>75</v>
      </c>
      <c r="N56" s="50"/>
      <c r="O56" s="30">
        <v>75</v>
      </c>
      <c r="P56" s="50"/>
      <c r="Q56" s="30">
        <v>50</v>
      </c>
      <c r="R56" s="50"/>
      <c r="S56" s="30">
        <v>75</v>
      </c>
      <c r="T56" s="50"/>
      <c r="U56" s="30">
        <v>50</v>
      </c>
      <c r="V56" s="50"/>
      <c r="W56" s="30">
        <v>75</v>
      </c>
      <c r="X56" s="50"/>
      <c r="Y56" s="30"/>
      <c r="Z56" s="50"/>
      <c r="AA56" s="30"/>
      <c r="AB56" s="50"/>
      <c r="AC56" s="30"/>
      <c r="AD56" s="50"/>
      <c r="AE56" s="39">
        <f t="shared" si="27"/>
        <v>400</v>
      </c>
      <c r="AF56" s="7">
        <f t="shared" si="28"/>
        <v>0</v>
      </c>
      <c r="AG56" s="7">
        <f t="shared" si="29"/>
        <v>-400</v>
      </c>
      <c r="AH56" s="8">
        <f t="shared" si="30"/>
        <v>0</v>
      </c>
    </row>
    <row r="57" spans="1:34">
      <c r="A57" s="2"/>
      <c r="B57" s="2"/>
      <c r="C57" s="2"/>
      <c r="D57" s="2" t="s">
        <v>45</v>
      </c>
      <c r="E57" s="2"/>
      <c r="G57" s="30"/>
      <c r="H57" s="50"/>
      <c r="I57" s="30"/>
      <c r="J57" s="50"/>
      <c r="K57" s="30"/>
      <c r="L57" s="50"/>
      <c r="M57" s="30"/>
      <c r="N57" s="50"/>
      <c r="O57" s="30"/>
      <c r="P57" s="50"/>
      <c r="Q57" s="30"/>
      <c r="R57" s="50"/>
      <c r="S57" s="30"/>
      <c r="T57" s="50"/>
      <c r="U57" s="30"/>
      <c r="V57" s="50"/>
      <c r="W57" s="30"/>
      <c r="X57" s="50"/>
      <c r="Y57" s="30"/>
      <c r="Z57" s="50"/>
      <c r="AA57" s="30"/>
      <c r="AB57" s="50"/>
      <c r="AC57" s="30"/>
      <c r="AD57" s="50"/>
      <c r="AE57" s="39">
        <f t="shared" si="27"/>
        <v>0</v>
      </c>
      <c r="AF57" s="7">
        <f t="shared" si="28"/>
        <v>0</v>
      </c>
      <c r="AG57" s="7">
        <f t="shared" si="29"/>
        <v>0</v>
      </c>
      <c r="AH57" s="8">
        <f t="shared" si="30"/>
        <v>0</v>
      </c>
    </row>
    <row r="58" spans="1:34">
      <c r="A58" s="2"/>
      <c r="B58" s="2"/>
      <c r="C58" s="2"/>
      <c r="D58" s="2" t="s">
        <v>46</v>
      </c>
      <c r="E58" s="2"/>
      <c r="G58" s="30"/>
      <c r="H58" s="50"/>
      <c r="I58" s="30"/>
      <c r="J58" s="50"/>
      <c r="K58" s="30"/>
      <c r="L58" s="50"/>
      <c r="M58" s="30">
        <v>5</v>
      </c>
      <c r="N58" s="50"/>
      <c r="O58" s="30">
        <v>5</v>
      </c>
      <c r="P58" s="50"/>
      <c r="Q58" s="30">
        <v>5</v>
      </c>
      <c r="R58" s="50"/>
      <c r="S58" s="30">
        <v>5</v>
      </c>
      <c r="T58" s="50"/>
      <c r="U58" s="30">
        <v>5</v>
      </c>
      <c r="V58" s="50"/>
      <c r="W58" s="30"/>
      <c r="X58" s="50"/>
      <c r="Y58" s="30"/>
      <c r="Z58" s="50"/>
      <c r="AA58" s="30"/>
      <c r="AB58" s="50"/>
      <c r="AC58" s="30"/>
      <c r="AD58" s="50"/>
      <c r="AE58" s="39">
        <f t="shared" si="27"/>
        <v>25</v>
      </c>
      <c r="AF58" s="7">
        <f t="shared" si="28"/>
        <v>0</v>
      </c>
      <c r="AG58" s="7">
        <f t="shared" si="29"/>
        <v>-25</v>
      </c>
      <c r="AH58" s="8">
        <f t="shared" si="30"/>
        <v>0</v>
      </c>
    </row>
    <row r="59" spans="1:34">
      <c r="A59" s="2"/>
      <c r="B59" s="2"/>
      <c r="C59" s="2"/>
      <c r="D59" s="2" t="s">
        <v>47</v>
      </c>
      <c r="E59" s="2"/>
      <c r="G59" s="32">
        <v>10</v>
      </c>
      <c r="H59" s="52"/>
      <c r="I59" s="32">
        <v>20</v>
      </c>
      <c r="J59" s="52"/>
      <c r="K59" s="32">
        <v>20</v>
      </c>
      <c r="L59" s="52"/>
      <c r="M59" s="32">
        <v>20</v>
      </c>
      <c r="N59" s="52"/>
      <c r="O59" s="32">
        <v>20</v>
      </c>
      <c r="P59" s="52"/>
      <c r="Q59" s="32">
        <v>20</v>
      </c>
      <c r="R59" s="52"/>
      <c r="S59" s="32">
        <v>20</v>
      </c>
      <c r="T59" s="52"/>
      <c r="U59" s="32">
        <v>20</v>
      </c>
      <c r="V59" s="52"/>
      <c r="W59" s="32">
        <v>20</v>
      </c>
      <c r="X59" s="52"/>
      <c r="Y59" s="32">
        <v>10</v>
      </c>
      <c r="Z59" s="52"/>
      <c r="AA59" s="32">
        <v>10</v>
      </c>
      <c r="AB59" s="52"/>
      <c r="AC59" s="32">
        <v>10</v>
      </c>
      <c r="AD59" s="52"/>
      <c r="AE59" s="41">
        <f t="shared" si="27"/>
        <v>200</v>
      </c>
      <c r="AF59" s="11">
        <f>ROUND(H59+J59+L59+N59+P59+R59+T59+V59+X59+Z59+AB59+AD59,5)</f>
        <v>0</v>
      </c>
      <c r="AG59" s="11">
        <f t="shared" si="29"/>
        <v>-200</v>
      </c>
      <c r="AH59" s="12">
        <f t="shared" si="30"/>
        <v>0</v>
      </c>
    </row>
    <row r="60" spans="1:34" ht="15" thickBot="1">
      <c r="A60" s="2"/>
      <c r="B60" s="2"/>
      <c r="C60" s="2"/>
      <c r="D60" s="2" t="s">
        <v>67</v>
      </c>
      <c r="E60" s="2"/>
      <c r="G60" s="31">
        <v>10</v>
      </c>
      <c r="H60" s="51"/>
      <c r="I60" s="31">
        <v>20</v>
      </c>
      <c r="J60" s="51"/>
      <c r="K60" s="31">
        <v>20</v>
      </c>
      <c r="L60" s="51"/>
      <c r="M60" s="31">
        <v>20</v>
      </c>
      <c r="N60" s="51"/>
      <c r="O60" s="31">
        <v>20</v>
      </c>
      <c r="P60" s="51"/>
      <c r="Q60" s="31">
        <v>20</v>
      </c>
      <c r="R60" s="51"/>
      <c r="S60" s="31">
        <v>20</v>
      </c>
      <c r="T60" s="51"/>
      <c r="U60" s="31">
        <v>20</v>
      </c>
      <c r="V60" s="51"/>
      <c r="W60" s="31">
        <v>20</v>
      </c>
      <c r="X60" s="51"/>
      <c r="Y60" s="31">
        <v>10</v>
      </c>
      <c r="Z60" s="51"/>
      <c r="AA60" s="31">
        <v>10</v>
      </c>
      <c r="AB60" s="51"/>
      <c r="AC60" s="31">
        <v>10</v>
      </c>
      <c r="AD60" s="51"/>
      <c r="AE60" s="92">
        <f t="shared" si="27"/>
        <v>200</v>
      </c>
      <c r="AF60" s="9">
        <f>ROUND(H60+J60+L60+N60+P60+R60+T60+V60+X60+Z60+AB60+AD60,5)</f>
        <v>0</v>
      </c>
      <c r="AG60" s="9">
        <f t="shared" si="29"/>
        <v>-200</v>
      </c>
      <c r="AH60" s="10">
        <f t="shared" si="30"/>
        <v>0</v>
      </c>
    </row>
    <row r="61" spans="1:34">
      <c r="A61" s="2"/>
      <c r="B61" s="2"/>
      <c r="C61" s="2" t="s">
        <v>48</v>
      </c>
      <c r="D61" s="2"/>
      <c r="E61" s="2"/>
      <c r="G61" s="30">
        <f>ROUND(SUM(G54:G60),5)</f>
        <v>1270</v>
      </c>
      <c r="H61" s="50">
        <f>ROUND(SUM(H54:H60),5)</f>
        <v>0</v>
      </c>
      <c r="I61" s="30">
        <f>ROUND(SUM(I54:I60),5)</f>
        <v>1290</v>
      </c>
      <c r="J61" s="50">
        <f t="shared" ref="J61:AG61" si="31">ROUND(SUM(J54:J60),5)</f>
        <v>0</v>
      </c>
      <c r="K61" s="30">
        <f>ROUND(SUM(K54:K60),5)</f>
        <v>1290</v>
      </c>
      <c r="L61" s="50">
        <f t="shared" si="31"/>
        <v>0</v>
      </c>
      <c r="M61" s="30">
        <f>ROUND(SUM(M54:M60),5)</f>
        <v>1370</v>
      </c>
      <c r="N61" s="50">
        <f t="shared" si="31"/>
        <v>0</v>
      </c>
      <c r="O61" s="30">
        <f>ROUND(SUM(O54:O60),5)</f>
        <v>1370</v>
      </c>
      <c r="P61" s="50">
        <f t="shared" si="31"/>
        <v>0</v>
      </c>
      <c r="Q61" s="30">
        <f>ROUND(SUM(Q54:Q60),5)</f>
        <v>1345</v>
      </c>
      <c r="R61" s="50">
        <f t="shared" si="31"/>
        <v>0</v>
      </c>
      <c r="S61" s="30">
        <f>ROUND(SUM(S54:S60),5)</f>
        <v>1370</v>
      </c>
      <c r="T61" s="50">
        <f t="shared" si="31"/>
        <v>0</v>
      </c>
      <c r="U61" s="30">
        <f>ROUND(SUM(U54:U60),5)</f>
        <v>1345</v>
      </c>
      <c r="V61" s="50">
        <f t="shared" si="31"/>
        <v>0</v>
      </c>
      <c r="W61" s="30">
        <f>ROUND(SUM(W54:W60),5)</f>
        <v>1365</v>
      </c>
      <c r="X61" s="50">
        <f t="shared" si="31"/>
        <v>0</v>
      </c>
      <c r="Y61" s="30">
        <f>ROUND(SUM(Y54:Y60),5)</f>
        <v>1270</v>
      </c>
      <c r="Z61" s="50">
        <f t="shared" si="31"/>
        <v>0</v>
      </c>
      <c r="AA61" s="30">
        <f>ROUND(SUM(AA54:AA60),5)</f>
        <v>1270</v>
      </c>
      <c r="AB61" s="50">
        <f t="shared" si="31"/>
        <v>0</v>
      </c>
      <c r="AC61" s="7">
        <f>ROUND(SUM(AC54:AC60),5)</f>
        <v>1270</v>
      </c>
      <c r="AD61" s="50">
        <f t="shared" si="31"/>
        <v>0</v>
      </c>
      <c r="AE61" s="93">
        <f>ROUND(SUM(AE54:AE60),5)</f>
        <v>15825</v>
      </c>
      <c r="AF61" s="7">
        <f t="shared" si="31"/>
        <v>0</v>
      </c>
      <c r="AG61" s="7">
        <f t="shared" si="31"/>
        <v>-15825</v>
      </c>
      <c r="AH61" s="8">
        <f t="shared" si="30"/>
        <v>0</v>
      </c>
    </row>
    <row r="62" spans="1:34" ht="30" customHeight="1">
      <c r="A62" s="2"/>
      <c r="B62" s="2"/>
      <c r="C62" s="2" t="s">
        <v>49</v>
      </c>
      <c r="D62" s="2"/>
      <c r="E62" s="2"/>
      <c r="G62" s="30"/>
      <c r="H62" s="50"/>
      <c r="I62" s="30"/>
      <c r="J62" s="50"/>
      <c r="K62" s="30"/>
      <c r="L62" s="50"/>
      <c r="M62" s="30"/>
      <c r="N62" s="50"/>
      <c r="O62" s="30"/>
      <c r="P62" s="50"/>
      <c r="Q62" s="30"/>
      <c r="R62" s="50"/>
      <c r="S62" s="30"/>
      <c r="T62" s="50"/>
      <c r="U62" s="30"/>
      <c r="V62" s="50"/>
      <c r="W62" s="30"/>
      <c r="X62" s="50"/>
      <c r="Y62" s="30"/>
      <c r="Z62" s="50"/>
      <c r="AA62" s="30"/>
      <c r="AB62" s="50"/>
      <c r="AC62" s="30"/>
      <c r="AD62" s="50"/>
      <c r="AE62" s="39"/>
      <c r="AF62" s="7"/>
      <c r="AG62" s="7"/>
      <c r="AH62" s="8"/>
    </row>
    <row r="63" spans="1:34">
      <c r="A63" s="2"/>
      <c r="B63" s="2"/>
      <c r="C63" s="2"/>
      <c r="D63" s="2" t="s">
        <v>50</v>
      </c>
      <c r="E63" s="2"/>
      <c r="G63" s="30"/>
      <c r="H63" s="50"/>
      <c r="I63" s="30"/>
      <c r="J63" s="50"/>
      <c r="K63" s="30"/>
      <c r="L63" s="50"/>
      <c r="M63" s="30"/>
      <c r="N63" s="50"/>
      <c r="O63" s="30">
        <v>700</v>
      </c>
      <c r="P63" s="50"/>
      <c r="Q63" s="30"/>
      <c r="R63" s="50"/>
      <c r="S63" s="30"/>
      <c r="T63" s="50"/>
      <c r="U63" s="30"/>
      <c r="V63" s="50"/>
      <c r="W63" s="30"/>
      <c r="X63" s="50"/>
      <c r="Y63" s="30"/>
      <c r="Z63" s="50"/>
      <c r="AA63" s="30"/>
      <c r="AB63" s="50"/>
      <c r="AC63" s="30"/>
      <c r="AD63" s="50"/>
      <c r="AE63" s="39">
        <f>ROUND(G63+I63+K63+M63+O63+Q63+S63+U63+W63+Y63+AA63+AC63,5)</f>
        <v>700</v>
      </c>
      <c r="AF63" s="7">
        <f t="shared" ref="AF63:AF67" si="32">ROUND(H63+J63+L63+N63+P63+R63+T63+V63+X63+Z63+AB63+AD63,5)</f>
        <v>0</v>
      </c>
      <c r="AG63" s="7">
        <f>ROUND((AF63-AE63),5)</f>
        <v>-700</v>
      </c>
      <c r="AH63" s="8">
        <f>ROUND(IF(AE63=0, IF(AF63=0, 0, 1), AF63/AE63),5)</f>
        <v>0</v>
      </c>
    </row>
    <row r="64" spans="1:34">
      <c r="A64" s="2"/>
      <c r="B64" s="2"/>
      <c r="C64" s="2"/>
      <c r="D64" s="2" t="s">
        <v>51</v>
      </c>
      <c r="E64" s="2"/>
      <c r="G64" s="30"/>
      <c r="H64" s="50"/>
      <c r="I64" s="30"/>
      <c r="J64" s="50"/>
      <c r="K64" s="30"/>
      <c r="L64" s="50"/>
      <c r="M64" s="30"/>
      <c r="N64" s="50"/>
      <c r="O64" s="30"/>
      <c r="P64" s="50"/>
      <c r="Q64" s="30">
        <v>500</v>
      </c>
      <c r="R64" s="50"/>
      <c r="S64" s="30"/>
      <c r="T64" s="50"/>
      <c r="U64" s="30"/>
      <c r="V64" s="50"/>
      <c r="W64" s="30"/>
      <c r="X64" s="50"/>
      <c r="Y64" s="30"/>
      <c r="Z64" s="50"/>
      <c r="AA64" s="30"/>
      <c r="AB64" s="50"/>
      <c r="AC64" s="30"/>
      <c r="AD64" s="50"/>
      <c r="AE64" s="39">
        <f>ROUND(G64+I64+K64+M64+O64+Q64+S64+U64+W64+Y64+AA64+AC64,5)</f>
        <v>500</v>
      </c>
      <c r="AF64" s="7">
        <f t="shared" si="32"/>
        <v>0</v>
      </c>
      <c r="AG64" s="7">
        <f>ROUND((AF64-AE64),5)</f>
        <v>-500</v>
      </c>
      <c r="AH64" s="8">
        <f>ROUND(IF(AE64=0, IF(AF64=0, 0, 1), AF64/AE64),5)</f>
        <v>0</v>
      </c>
    </row>
    <row r="65" spans="1:34">
      <c r="A65" s="2"/>
      <c r="B65" s="2"/>
      <c r="C65" s="2"/>
      <c r="D65" s="2" t="s">
        <v>52</v>
      </c>
      <c r="E65" s="2"/>
      <c r="G65" s="30"/>
      <c r="H65" s="50"/>
      <c r="I65" s="30"/>
      <c r="J65" s="50"/>
      <c r="K65" s="30"/>
      <c r="L65" s="50"/>
      <c r="M65" s="30"/>
      <c r="N65" s="50"/>
      <c r="O65" s="30"/>
      <c r="P65" s="50"/>
      <c r="Q65" s="30"/>
      <c r="R65" s="50"/>
      <c r="S65" s="30">
        <v>700</v>
      </c>
      <c r="T65" s="50"/>
      <c r="U65" s="30"/>
      <c r="V65" s="50"/>
      <c r="W65" s="30"/>
      <c r="X65" s="50"/>
      <c r="Y65" s="30"/>
      <c r="Z65" s="50"/>
      <c r="AA65" s="30"/>
      <c r="AB65" s="50"/>
      <c r="AC65" s="30"/>
      <c r="AD65" s="50"/>
      <c r="AE65" s="39">
        <f>ROUND(G65+I65+K65+M65+O65+Q65+S65+U65+W65+Y65+AA65+AC65,5)</f>
        <v>700</v>
      </c>
      <c r="AF65" s="7">
        <f t="shared" si="32"/>
        <v>0</v>
      </c>
      <c r="AG65" s="7">
        <f>ROUND((AF65-AE65),5)</f>
        <v>-700</v>
      </c>
      <c r="AH65" s="8">
        <f>ROUND(IF(AE65=0, IF(AF65=0, 0, 1), AF65/AE65),5)</f>
        <v>0</v>
      </c>
    </row>
    <row r="66" spans="1:34" ht="15" thickBot="1">
      <c r="A66" s="2"/>
      <c r="B66" s="2"/>
      <c r="C66" s="2"/>
      <c r="D66" s="2" t="s">
        <v>53</v>
      </c>
      <c r="E66" s="2"/>
      <c r="G66" s="31"/>
      <c r="H66" s="51"/>
      <c r="I66" s="31"/>
      <c r="J66" s="51"/>
      <c r="K66" s="31"/>
      <c r="L66" s="51"/>
      <c r="M66" s="31"/>
      <c r="N66" s="51"/>
      <c r="O66" s="31"/>
      <c r="P66" s="51"/>
      <c r="Q66" s="31"/>
      <c r="R66" s="51"/>
      <c r="S66" s="31"/>
      <c r="T66" s="51"/>
      <c r="U66" s="31"/>
      <c r="V66" s="51"/>
      <c r="W66" s="31">
        <v>1500</v>
      </c>
      <c r="X66" s="51"/>
      <c r="Y66" s="31"/>
      <c r="Z66" s="51"/>
      <c r="AA66" s="31"/>
      <c r="AB66" s="51"/>
      <c r="AC66" s="31"/>
      <c r="AD66" s="51"/>
      <c r="AE66" s="40">
        <f>ROUND(G66+I66+K66+M66+O66+Q66+S66+U66+W66+Y66+AA66+AC66,5)</f>
        <v>1500</v>
      </c>
      <c r="AF66" s="9">
        <f t="shared" si="32"/>
        <v>0</v>
      </c>
      <c r="AG66" s="9">
        <f>ROUND((AF66-AE66),5)</f>
        <v>-1500</v>
      </c>
      <c r="AH66" s="10">
        <f>ROUND(IF(AE66=0, IF(AF66=0, 0, 1), AF66/AE66),5)</f>
        <v>0</v>
      </c>
    </row>
    <row r="67" spans="1:34">
      <c r="A67" s="2"/>
      <c r="B67" s="2"/>
      <c r="C67" s="2" t="s">
        <v>54</v>
      </c>
      <c r="D67" s="2"/>
      <c r="E67" s="2"/>
      <c r="G67" s="30"/>
      <c r="H67" s="50">
        <f>ROUND(SUM(H62:H66),5)</f>
        <v>0</v>
      </c>
      <c r="I67" s="30"/>
      <c r="J67" s="50">
        <f>ROUND(SUM(J62:J66),5)</f>
        <v>0</v>
      </c>
      <c r="K67" s="30"/>
      <c r="L67" s="50">
        <f>ROUND(SUM(L62:L66),5)</f>
        <v>0</v>
      </c>
      <c r="M67" s="30"/>
      <c r="N67" s="50">
        <f>ROUND(SUM(N62:N66),5)</f>
        <v>0</v>
      </c>
      <c r="O67" s="30">
        <f>ROUND(SUM(O62:O66),5)</f>
        <v>700</v>
      </c>
      <c r="P67" s="50">
        <f>ROUND(SUM(P62:P66),5)</f>
        <v>0</v>
      </c>
      <c r="Q67" s="30"/>
      <c r="R67" s="50">
        <f>ROUND(SUM(R62:R66),5)</f>
        <v>0</v>
      </c>
      <c r="S67" s="30">
        <f>ROUND(SUM(S62:S66),5)</f>
        <v>700</v>
      </c>
      <c r="T67" s="50">
        <f>ROUND(SUM(T62:T66),5)</f>
        <v>0</v>
      </c>
      <c r="U67" s="30"/>
      <c r="V67" s="50">
        <f>ROUND(SUM(V62:V66),5)</f>
        <v>0</v>
      </c>
      <c r="W67" s="30">
        <f>ROUND(SUM(W62:W66),5)</f>
        <v>1500</v>
      </c>
      <c r="X67" s="50">
        <f>ROUND(SUM(X62:X66),5)</f>
        <v>0</v>
      </c>
      <c r="Y67" s="30"/>
      <c r="Z67" s="50">
        <f>ROUND(SUM(Z62:Z66),5)</f>
        <v>0</v>
      </c>
      <c r="AA67" s="30"/>
      <c r="AB67" s="50">
        <f>ROUND(SUM(AB62:AB66),5)</f>
        <v>0</v>
      </c>
      <c r="AC67" s="30"/>
      <c r="AD67" s="50">
        <f>ROUND(SUM(AD62:AD66),5)</f>
        <v>0</v>
      </c>
      <c r="AE67" s="39">
        <f>ROUND(G67+I67+K67+M67+O67+Q67+S67+U67+W67+Y67+AA67+AC67,5)</f>
        <v>2900</v>
      </c>
      <c r="AF67" s="7">
        <f t="shared" si="32"/>
        <v>0</v>
      </c>
      <c r="AG67" s="7">
        <f>ROUND((AF67-AE67),5)</f>
        <v>-2900</v>
      </c>
      <c r="AH67" s="8">
        <f>ROUND(IF(AE67=0, IF(AF67=0, 0, 1), AF67/AE67),5)</f>
        <v>0</v>
      </c>
    </row>
    <row r="68" spans="1:34" ht="30" customHeight="1">
      <c r="A68" s="2"/>
      <c r="B68" s="2"/>
      <c r="C68" s="2" t="s">
        <v>55</v>
      </c>
      <c r="D68" s="2"/>
      <c r="E68" s="2"/>
      <c r="G68" s="30"/>
      <c r="H68" s="50"/>
      <c r="I68" s="30"/>
      <c r="J68" s="50"/>
      <c r="K68" s="30"/>
      <c r="L68" s="50"/>
      <c r="M68" s="30"/>
      <c r="N68" s="50"/>
      <c r="O68" s="30"/>
      <c r="P68" s="50"/>
      <c r="Q68" s="30"/>
      <c r="R68" s="50"/>
      <c r="S68" s="30"/>
      <c r="T68" s="50"/>
      <c r="U68" s="30"/>
      <c r="V68" s="50"/>
      <c r="W68" s="30"/>
      <c r="X68" s="50"/>
      <c r="Y68" s="30"/>
      <c r="Z68" s="50"/>
      <c r="AA68" s="30"/>
      <c r="AB68" s="50"/>
      <c r="AC68" s="30"/>
      <c r="AD68" s="50"/>
      <c r="AE68" s="39"/>
      <c r="AF68" s="7"/>
      <c r="AG68" s="7"/>
      <c r="AH68" s="8"/>
    </row>
    <row r="69" spans="1:34">
      <c r="A69" s="2"/>
      <c r="B69" s="2"/>
      <c r="C69" s="2"/>
      <c r="D69" s="2" t="s">
        <v>56</v>
      </c>
      <c r="E69" s="2"/>
      <c r="G69" s="30">
        <v>165</v>
      </c>
      <c r="H69" s="50"/>
      <c r="I69" s="30"/>
      <c r="J69" s="50"/>
      <c r="K69" s="30">
        <v>6000</v>
      </c>
      <c r="L69" s="50"/>
      <c r="M69" s="30"/>
      <c r="N69" s="50"/>
      <c r="O69" s="30"/>
      <c r="P69" s="50"/>
      <c r="Q69" s="30"/>
      <c r="R69" s="50"/>
      <c r="S69" s="30"/>
      <c r="T69" s="50"/>
      <c r="U69" s="30"/>
      <c r="V69" s="50"/>
      <c r="W69" s="30"/>
      <c r="X69" s="50"/>
      <c r="Y69" s="30"/>
      <c r="Z69" s="50"/>
      <c r="AA69" s="30"/>
      <c r="AB69" s="50"/>
      <c r="AC69" s="30"/>
      <c r="AD69" s="50"/>
      <c r="AE69" s="39">
        <f>ROUND(G69+I69+K69+M69+O69+Q69+S69+U69+W69+Y69+AA69+AC69,5)</f>
        <v>6165</v>
      </c>
      <c r="AF69" s="7">
        <f t="shared" ref="AF69:AF74" si="33">ROUND(H69+J69+L69+N69+P69+R69+T69+V69+X69+Z69+AB69+AD69,5)</f>
        <v>0</v>
      </c>
      <c r="AG69" s="7">
        <f>ROUND((AF69-AE69),5)</f>
        <v>-6165</v>
      </c>
      <c r="AH69" s="8">
        <f>ROUND(IF(AE69=0, IF(AF69=0, 0, 1), AF69/AE69),5)</f>
        <v>0</v>
      </c>
    </row>
    <row r="70" spans="1:34">
      <c r="A70" s="2"/>
      <c r="B70" s="2"/>
      <c r="C70" s="2"/>
      <c r="D70" s="2" t="s">
        <v>96</v>
      </c>
      <c r="E70" s="2"/>
      <c r="G70" s="30"/>
      <c r="H70" s="50"/>
      <c r="I70" s="30"/>
      <c r="J70" s="50"/>
      <c r="K70" s="30"/>
      <c r="L70" s="50"/>
      <c r="M70" s="30"/>
      <c r="N70" s="50"/>
      <c r="O70" s="30"/>
      <c r="P70" s="50"/>
      <c r="Q70" s="30"/>
      <c r="R70" s="50"/>
      <c r="S70" s="30"/>
      <c r="T70" s="50"/>
      <c r="U70" s="30"/>
      <c r="V70" s="50"/>
      <c r="W70" s="30"/>
      <c r="X70" s="50"/>
      <c r="Y70" s="30"/>
      <c r="Z70" s="50"/>
      <c r="AA70" s="30"/>
      <c r="AB70" s="50"/>
      <c r="AC70" s="30"/>
      <c r="AD70" s="50"/>
      <c r="AE70" s="39"/>
      <c r="AF70" s="7"/>
      <c r="AG70" s="7"/>
      <c r="AH70" s="8"/>
    </row>
    <row r="71" spans="1:34">
      <c r="A71" s="2"/>
      <c r="B71" s="2"/>
      <c r="C71" s="2"/>
      <c r="D71" s="2" t="s">
        <v>57</v>
      </c>
      <c r="E71" s="2"/>
      <c r="G71" s="30"/>
      <c r="H71" s="50"/>
      <c r="I71" s="30"/>
      <c r="J71" s="50"/>
      <c r="K71" s="30"/>
      <c r="L71" s="50"/>
      <c r="M71" s="30">
        <v>2000</v>
      </c>
      <c r="N71" s="50"/>
      <c r="O71" s="30"/>
      <c r="P71" s="50"/>
      <c r="Q71" s="30"/>
      <c r="R71" s="50"/>
      <c r="S71" s="30"/>
      <c r="T71" s="50"/>
      <c r="U71" s="30"/>
      <c r="V71" s="50"/>
      <c r="W71" s="30"/>
      <c r="X71" s="50"/>
      <c r="Y71" s="30"/>
      <c r="Z71" s="50"/>
      <c r="AA71" s="30"/>
      <c r="AB71" s="50"/>
      <c r="AC71" s="30"/>
      <c r="AD71" s="50"/>
      <c r="AE71" s="39">
        <f>ROUND(G71+I71+K71+M71+O71+Q71+S71+U71+W71+Y71+AA71+AC71,5)</f>
        <v>2000</v>
      </c>
      <c r="AF71" s="7">
        <f t="shared" si="33"/>
        <v>0</v>
      </c>
      <c r="AG71" s="7">
        <f>ROUND((AF71-AE71),5)</f>
        <v>-2000</v>
      </c>
      <c r="AH71" s="8">
        <f>ROUND(IF(AE71=0, IF(AF71=0, 0, 1), AF71/AE71),5)</f>
        <v>0</v>
      </c>
    </row>
    <row r="72" spans="1:34">
      <c r="A72" s="2"/>
      <c r="B72" s="2"/>
      <c r="C72" s="2"/>
      <c r="D72" s="2" t="s">
        <v>0</v>
      </c>
      <c r="E72" s="2"/>
      <c r="G72" s="30"/>
      <c r="H72" s="50"/>
      <c r="I72" s="30"/>
      <c r="J72" s="50"/>
      <c r="K72" s="30"/>
      <c r="L72" s="50"/>
      <c r="M72" s="30"/>
      <c r="N72" s="50"/>
      <c r="O72" s="30">
        <v>25</v>
      </c>
      <c r="P72" s="50"/>
      <c r="Q72" s="30">
        <v>25</v>
      </c>
      <c r="R72" s="50"/>
      <c r="S72" s="30">
        <v>25</v>
      </c>
      <c r="T72" s="50"/>
      <c r="U72" s="30">
        <v>25</v>
      </c>
      <c r="V72" s="50"/>
      <c r="W72" s="30">
        <v>25</v>
      </c>
      <c r="X72" s="50"/>
      <c r="Y72" s="30"/>
      <c r="Z72" s="50"/>
      <c r="AA72" s="30"/>
      <c r="AB72" s="50"/>
      <c r="AC72" s="30"/>
      <c r="AD72" s="50"/>
      <c r="AE72" s="39">
        <f>ROUND(G72+I72+K72+M72+O72+Q72+S72+U72+W72+Y72+AA72+AC72,5)</f>
        <v>125</v>
      </c>
      <c r="AF72" s="7">
        <f t="shared" si="33"/>
        <v>0</v>
      </c>
      <c r="AG72" s="7">
        <f>ROUND((AF72-AE72),5)</f>
        <v>-125</v>
      </c>
      <c r="AH72" s="8">
        <f>ROUND(IF(AE72=0, IF(AF72=0, 0, 1), AF72/AE72),5)</f>
        <v>0</v>
      </c>
    </row>
    <row r="73" spans="1:34" ht="15" thickBot="1">
      <c r="A73" s="2"/>
      <c r="B73" s="2"/>
      <c r="C73" s="2"/>
      <c r="D73" s="2" t="s">
        <v>1</v>
      </c>
      <c r="E73" s="2"/>
      <c r="G73" s="31"/>
      <c r="H73" s="51"/>
      <c r="I73" s="31"/>
      <c r="J73" s="51"/>
      <c r="K73" s="31"/>
      <c r="L73" s="51"/>
      <c r="M73" s="31"/>
      <c r="N73" s="51"/>
      <c r="O73" s="31"/>
      <c r="P73" s="51"/>
      <c r="Q73" s="31"/>
      <c r="R73" s="51"/>
      <c r="S73" s="31"/>
      <c r="T73" s="51"/>
      <c r="U73" s="31"/>
      <c r="V73" s="51"/>
      <c r="W73" s="31"/>
      <c r="X73" s="51"/>
      <c r="Y73" s="31"/>
      <c r="Z73" s="51"/>
      <c r="AA73" s="31"/>
      <c r="AB73" s="51"/>
      <c r="AC73" s="31"/>
      <c r="AD73" s="51"/>
      <c r="AE73" s="40">
        <f>ROUND(G73+I73+K73+M73+O73+Q73+S73+U73+W73+Y73+AA73+AC73,5)</f>
        <v>0</v>
      </c>
      <c r="AF73" s="9">
        <f t="shared" si="33"/>
        <v>0</v>
      </c>
      <c r="AG73" s="9">
        <f>ROUND((AF73-AE73),5)</f>
        <v>0</v>
      </c>
      <c r="AH73" s="10">
        <f>ROUND(IF(AE73=0, IF(AF73=0, 0, 1), AF73/AE73),5)</f>
        <v>0</v>
      </c>
    </row>
    <row r="74" spans="1:34">
      <c r="A74" s="2"/>
      <c r="B74" s="2"/>
      <c r="C74" s="2" t="s">
        <v>2</v>
      </c>
      <c r="D74" s="2"/>
      <c r="E74" s="2"/>
      <c r="G74" s="30">
        <f t="shared" ref="G74:AD74" si="34">ROUND(SUM(G68:G73),5)</f>
        <v>165</v>
      </c>
      <c r="H74" s="50">
        <f t="shared" si="34"/>
        <v>0</v>
      </c>
      <c r="I74" s="30">
        <f t="shared" si="34"/>
        <v>0</v>
      </c>
      <c r="J74" s="50">
        <f t="shared" si="34"/>
        <v>0</v>
      </c>
      <c r="K74" s="30">
        <f t="shared" si="34"/>
        <v>6000</v>
      </c>
      <c r="L74" s="50">
        <f t="shared" si="34"/>
        <v>0</v>
      </c>
      <c r="M74" s="30">
        <f t="shared" si="34"/>
        <v>2000</v>
      </c>
      <c r="N74" s="50">
        <f t="shared" si="34"/>
        <v>0</v>
      </c>
      <c r="O74" s="30">
        <f t="shared" si="34"/>
        <v>25</v>
      </c>
      <c r="P74" s="50">
        <f t="shared" si="34"/>
        <v>0</v>
      </c>
      <c r="Q74" s="30">
        <f t="shared" si="34"/>
        <v>25</v>
      </c>
      <c r="R74" s="50">
        <f t="shared" si="34"/>
        <v>0</v>
      </c>
      <c r="S74" s="30">
        <f t="shared" si="34"/>
        <v>25</v>
      </c>
      <c r="T74" s="50">
        <f t="shared" si="34"/>
        <v>0</v>
      </c>
      <c r="U74" s="30">
        <f t="shared" si="34"/>
        <v>25</v>
      </c>
      <c r="V74" s="50">
        <f t="shared" si="34"/>
        <v>0</v>
      </c>
      <c r="W74" s="30">
        <f t="shared" si="34"/>
        <v>25</v>
      </c>
      <c r="X74" s="50">
        <f t="shared" si="34"/>
        <v>0</v>
      </c>
      <c r="Y74" s="30">
        <f t="shared" si="34"/>
        <v>0</v>
      </c>
      <c r="Z74" s="50">
        <f t="shared" si="34"/>
        <v>0</v>
      </c>
      <c r="AA74" s="30">
        <f t="shared" si="34"/>
        <v>0</v>
      </c>
      <c r="AB74" s="50">
        <f t="shared" si="34"/>
        <v>0</v>
      </c>
      <c r="AC74" s="30">
        <f t="shared" si="34"/>
        <v>0</v>
      </c>
      <c r="AD74" s="50">
        <f t="shared" si="34"/>
        <v>0</v>
      </c>
      <c r="AE74" s="39">
        <f>ROUND(G74+I74+K74+M74+O74+Q74+S74+U74+W74+Y74+AA74+AC74,5)</f>
        <v>8290</v>
      </c>
      <c r="AF74" s="7">
        <f t="shared" si="33"/>
        <v>0</v>
      </c>
      <c r="AG74" s="7">
        <f>ROUND((AF74-AE74),5)</f>
        <v>-8290</v>
      </c>
      <c r="AH74" s="8">
        <f>ROUND(IF(AE74=0, IF(AF74=0, 0, 1), AF74/AE74),5)</f>
        <v>0</v>
      </c>
    </row>
    <row r="75" spans="1:34" ht="30" customHeight="1">
      <c r="A75" s="2"/>
      <c r="B75" s="2"/>
      <c r="C75" s="2" t="s">
        <v>3</v>
      </c>
      <c r="D75" s="2"/>
      <c r="E75" s="2"/>
      <c r="G75" s="30"/>
      <c r="H75" s="50"/>
      <c r="I75" s="30"/>
      <c r="J75" s="50"/>
      <c r="K75" s="30"/>
      <c r="L75" s="50"/>
      <c r="M75" s="30"/>
      <c r="N75" s="50"/>
      <c r="O75" s="30"/>
      <c r="P75" s="50"/>
      <c r="Q75" s="30"/>
      <c r="R75" s="50"/>
      <c r="S75" s="30"/>
      <c r="T75" s="50"/>
      <c r="U75" s="30"/>
      <c r="V75" s="50"/>
      <c r="W75" s="30"/>
      <c r="X75" s="50"/>
      <c r="Y75" s="30"/>
      <c r="Z75" s="50"/>
      <c r="AA75" s="30"/>
      <c r="AB75" s="50"/>
      <c r="AC75" s="30"/>
      <c r="AD75" s="50"/>
      <c r="AE75" s="39"/>
      <c r="AF75" s="7"/>
      <c r="AG75" s="7"/>
      <c r="AH75" s="8"/>
    </row>
    <row r="76" spans="1:34">
      <c r="A76" s="2"/>
      <c r="B76" s="2"/>
      <c r="C76" s="2"/>
      <c r="D76" s="2" t="s">
        <v>4</v>
      </c>
      <c r="E76" s="2"/>
      <c r="G76" s="30"/>
      <c r="H76" s="50"/>
      <c r="I76" s="30"/>
      <c r="J76" s="50"/>
      <c r="K76" s="30"/>
      <c r="L76" s="50"/>
      <c r="M76" s="30"/>
      <c r="N76" s="50"/>
      <c r="O76" s="30"/>
      <c r="P76" s="50"/>
      <c r="Q76" s="30"/>
      <c r="R76" s="50"/>
      <c r="S76" s="30"/>
      <c r="T76" s="50"/>
      <c r="U76" s="30"/>
      <c r="V76" s="50"/>
      <c r="W76" s="30"/>
      <c r="X76" s="50"/>
      <c r="Y76" s="30"/>
      <c r="Z76" s="50"/>
      <c r="AA76" s="30"/>
      <c r="AB76" s="50"/>
      <c r="AC76" s="30"/>
      <c r="AD76" s="50"/>
      <c r="AE76" s="39">
        <f t="shared" ref="AE76:AE84" si="35">ROUND(G76+I76+K76+M76+O76+Q76+S76+U76+W76+Y76+AA76+AC76,5)</f>
        <v>0</v>
      </c>
      <c r="AF76" s="7">
        <f t="shared" ref="AF76:AF85" si="36">ROUND(H76+J76+L76+N76+P76+R76+T76+V76+X76+Z76+AB76+AD76,5)</f>
        <v>0</v>
      </c>
      <c r="AG76" s="7">
        <f t="shared" ref="AG76:AG84" si="37">ROUND((AF76-AE76),5)</f>
        <v>0</v>
      </c>
      <c r="AH76" s="8">
        <f t="shared" ref="AH76:AH84" si="38">ROUND(IF(AE76=0, IF(AF76=0, 0, 1), AF76/AE76),5)</f>
        <v>0</v>
      </c>
    </row>
    <row r="77" spans="1:34">
      <c r="A77" s="2"/>
      <c r="B77" s="2"/>
      <c r="C77" s="2"/>
      <c r="D77" s="2" t="s">
        <v>5</v>
      </c>
      <c r="E77" s="2"/>
      <c r="G77" s="30"/>
      <c r="H77" s="50"/>
      <c r="I77" s="30"/>
      <c r="J77" s="50"/>
      <c r="K77" s="30"/>
      <c r="L77" s="50"/>
      <c r="M77" s="30"/>
      <c r="N77" s="50"/>
      <c r="O77" s="30"/>
      <c r="P77" s="50"/>
      <c r="Q77" s="30"/>
      <c r="R77" s="50"/>
      <c r="S77" s="30"/>
      <c r="T77" s="50"/>
      <c r="U77" s="30"/>
      <c r="V77" s="50"/>
      <c r="W77" s="30"/>
      <c r="X77" s="50"/>
      <c r="Y77" s="30"/>
      <c r="Z77" s="50"/>
      <c r="AA77" s="30"/>
      <c r="AB77" s="50"/>
      <c r="AC77" s="30"/>
      <c r="AD77" s="50"/>
      <c r="AE77" s="39">
        <f t="shared" si="35"/>
        <v>0</v>
      </c>
      <c r="AF77" s="7">
        <f t="shared" si="36"/>
        <v>0</v>
      </c>
      <c r="AG77" s="7">
        <f t="shared" si="37"/>
        <v>0</v>
      </c>
      <c r="AH77" s="8">
        <f t="shared" si="38"/>
        <v>0</v>
      </c>
    </row>
    <row r="78" spans="1:34">
      <c r="A78" s="2"/>
      <c r="B78" s="2"/>
      <c r="C78" s="2"/>
      <c r="D78" s="2" t="s">
        <v>6</v>
      </c>
      <c r="E78" s="2"/>
      <c r="G78" s="30"/>
      <c r="H78" s="50"/>
      <c r="I78" s="30"/>
      <c r="J78" s="50"/>
      <c r="K78" s="30"/>
      <c r="L78" s="50"/>
      <c r="M78" s="30"/>
      <c r="N78" s="50"/>
      <c r="O78" s="30"/>
      <c r="P78" s="50"/>
      <c r="Q78" s="30"/>
      <c r="R78" s="50"/>
      <c r="S78" s="30"/>
      <c r="T78" s="50"/>
      <c r="U78" s="30"/>
      <c r="V78" s="50"/>
      <c r="W78" s="30"/>
      <c r="X78" s="50"/>
      <c r="Y78" s="30"/>
      <c r="Z78" s="50"/>
      <c r="AA78" s="30"/>
      <c r="AB78" s="50"/>
      <c r="AC78" s="30"/>
      <c r="AD78" s="50"/>
      <c r="AE78" s="39">
        <f t="shared" si="35"/>
        <v>0</v>
      </c>
      <c r="AF78" s="7">
        <f t="shared" si="36"/>
        <v>0</v>
      </c>
      <c r="AG78" s="7">
        <f t="shared" si="37"/>
        <v>0</v>
      </c>
      <c r="AH78" s="8">
        <f t="shared" si="38"/>
        <v>0</v>
      </c>
    </row>
    <row r="79" spans="1:34">
      <c r="A79" s="2"/>
      <c r="B79" s="2"/>
      <c r="C79" s="2"/>
      <c r="D79" s="2" t="s">
        <v>7</v>
      </c>
      <c r="E79" s="2"/>
      <c r="G79" s="30"/>
      <c r="H79" s="50"/>
      <c r="I79" s="30"/>
      <c r="J79" s="50"/>
      <c r="K79" s="30"/>
      <c r="L79" s="50"/>
      <c r="M79" s="30"/>
      <c r="N79" s="50"/>
      <c r="O79" s="30"/>
      <c r="P79" s="50"/>
      <c r="Q79" s="30"/>
      <c r="R79" s="50"/>
      <c r="S79" s="30">
        <v>5</v>
      </c>
      <c r="T79" s="50"/>
      <c r="U79" s="30"/>
      <c r="V79" s="50"/>
      <c r="W79" s="30"/>
      <c r="X79" s="50"/>
      <c r="Y79" s="30"/>
      <c r="Z79" s="50"/>
      <c r="AA79" s="30"/>
      <c r="AB79" s="50"/>
      <c r="AC79" s="30"/>
      <c r="AD79" s="50"/>
      <c r="AE79" s="39">
        <f t="shared" si="35"/>
        <v>5</v>
      </c>
      <c r="AF79" s="7">
        <f t="shared" si="36"/>
        <v>0</v>
      </c>
      <c r="AG79" s="7">
        <f t="shared" si="37"/>
        <v>-5</v>
      </c>
      <c r="AH79" s="8">
        <f t="shared" si="38"/>
        <v>0</v>
      </c>
    </row>
    <row r="80" spans="1:34">
      <c r="A80" s="2"/>
      <c r="B80" s="2"/>
      <c r="C80" s="2"/>
      <c r="D80" s="2" t="s">
        <v>8</v>
      </c>
      <c r="E80" s="2"/>
      <c r="G80" s="30"/>
      <c r="H80" s="50"/>
      <c r="I80" s="30"/>
      <c r="J80" s="50"/>
      <c r="K80" s="30"/>
      <c r="L80" s="50"/>
      <c r="M80" s="30"/>
      <c r="N80" s="50"/>
      <c r="O80" s="30"/>
      <c r="P80" s="50"/>
      <c r="Q80" s="30"/>
      <c r="R80" s="50"/>
      <c r="S80" s="30"/>
      <c r="T80" s="50"/>
      <c r="U80" s="30"/>
      <c r="V80" s="50"/>
      <c r="W80" s="30"/>
      <c r="X80" s="50"/>
      <c r="Y80" s="30"/>
      <c r="Z80" s="50"/>
      <c r="AA80" s="30"/>
      <c r="AB80" s="50"/>
      <c r="AC80" s="30"/>
      <c r="AD80" s="50"/>
      <c r="AE80" s="39">
        <f t="shared" si="35"/>
        <v>0</v>
      </c>
      <c r="AF80" s="7">
        <f t="shared" si="36"/>
        <v>0</v>
      </c>
      <c r="AG80" s="7">
        <f t="shared" si="37"/>
        <v>0</v>
      </c>
      <c r="AH80" s="8">
        <f t="shared" si="38"/>
        <v>0</v>
      </c>
    </row>
    <row r="81" spans="1:34" s="75" customFormat="1">
      <c r="A81" s="74"/>
      <c r="B81" s="74"/>
      <c r="C81" s="74"/>
      <c r="D81" s="74" t="s">
        <v>9</v>
      </c>
      <c r="E81" s="74"/>
      <c r="F81" s="61"/>
      <c r="G81" s="32"/>
      <c r="H81" s="52"/>
      <c r="I81" s="32"/>
      <c r="J81" s="52"/>
      <c r="K81" s="32"/>
      <c r="L81" s="52"/>
      <c r="M81" s="32"/>
      <c r="N81" s="52"/>
      <c r="O81" s="32"/>
      <c r="P81" s="52"/>
      <c r="Q81" s="32"/>
      <c r="R81" s="52"/>
      <c r="S81" s="32"/>
      <c r="T81" s="52"/>
      <c r="U81" s="32"/>
      <c r="V81" s="52"/>
      <c r="W81" s="32"/>
      <c r="X81" s="52"/>
      <c r="Y81" s="32"/>
      <c r="Z81" s="52"/>
      <c r="AA81" s="32"/>
      <c r="AB81" s="52"/>
      <c r="AC81" s="32"/>
      <c r="AD81" s="52"/>
      <c r="AE81" s="41">
        <f t="shared" si="35"/>
        <v>0</v>
      </c>
      <c r="AF81" s="11">
        <f t="shared" si="36"/>
        <v>0</v>
      </c>
      <c r="AG81" s="11">
        <f t="shared" si="37"/>
        <v>0</v>
      </c>
      <c r="AH81" s="12">
        <f t="shared" si="38"/>
        <v>0</v>
      </c>
    </row>
    <row r="82" spans="1:34" ht="15" thickBot="1">
      <c r="A82" s="2"/>
      <c r="B82" s="2"/>
      <c r="C82" s="2"/>
      <c r="D82" s="2" t="s">
        <v>89</v>
      </c>
      <c r="E82" s="2"/>
      <c r="G82" s="31"/>
      <c r="H82" s="51"/>
      <c r="I82" s="31"/>
      <c r="J82" s="51"/>
      <c r="K82" s="31"/>
      <c r="L82" s="51"/>
      <c r="M82" s="31"/>
      <c r="N82" s="51"/>
      <c r="O82" s="31"/>
      <c r="P82" s="51"/>
      <c r="Q82" s="31"/>
      <c r="R82" s="51"/>
      <c r="S82" s="31"/>
      <c r="T82" s="51"/>
      <c r="U82" s="31"/>
      <c r="V82" s="51"/>
      <c r="W82" s="31"/>
      <c r="X82" s="51"/>
      <c r="Y82" s="31"/>
      <c r="Z82" s="51"/>
      <c r="AA82" s="31"/>
      <c r="AB82" s="51"/>
      <c r="AC82" s="31"/>
      <c r="AD82" s="51"/>
      <c r="AE82" s="40">
        <f t="shared" ref="AE82" si="39">ROUND(G82+I82+K82+M82+O82+Q82+S82+U82+W82+Y82+AA82+AC82,5)</f>
        <v>0</v>
      </c>
      <c r="AF82" s="9">
        <f t="shared" ref="AF82" si="40">ROUND(H82+J82+L82+N82+P82+R82+T82+V82+X82+Z82+AB82+AD82,5)</f>
        <v>0</v>
      </c>
      <c r="AG82" s="9">
        <f t="shared" ref="AG82" si="41">ROUND((AF82-AE82),5)</f>
        <v>0</v>
      </c>
      <c r="AH82" s="12">
        <f t="shared" ref="AH82" si="42">ROUND(IF(AE82=0, IF(AF82=0, 0, 1), AF82/AE82),5)</f>
        <v>0</v>
      </c>
    </row>
    <row r="83" spans="1:34" ht="15" thickBot="1">
      <c r="A83" s="2"/>
      <c r="B83" s="2"/>
      <c r="C83" s="2" t="s">
        <v>10</v>
      </c>
      <c r="D83" s="2"/>
      <c r="E83" s="2"/>
      <c r="G83" s="32">
        <f>ROUND(SUM(G76:G82),5)</f>
        <v>0</v>
      </c>
      <c r="H83" s="52">
        <f>ROUND(SUM(H75:H81),5)</f>
        <v>0</v>
      </c>
      <c r="I83" s="32">
        <f t="shared" ref="I83:AD83" si="43">ROUND(SUM(I76:I82),5)</f>
        <v>0</v>
      </c>
      <c r="J83" s="52">
        <f t="shared" si="43"/>
        <v>0</v>
      </c>
      <c r="K83" s="32">
        <f t="shared" si="43"/>
        <v>0</v>
      </c>
      <c r="L83" s="52">
        <f t="shared" si="43"/>
        <v>0</v>
      </c>
      <c r="M83" s="32">
        <f t="shared" si="43"/>
        <v>0</v>
      </c>
      <c r="N83" s="52">
        <f t="shared" si="43"/>
        <v>0</v>
      </c>
      <c r="O83" s="32">
        <f t="shared" si="43"/>
        <v>0</v>
      </c>
      <c r="P83" s="52">
        <f t="shared" si="43"/>
        <v>0</v>
      </c>
      <c r="Q83" s="32">
        <f t="shared" si="43"/>
        <v>0</v>
      </c>
      <c r="R83" s="52">
        <f t="shared" si="43"/>
        <v>0</v>
      </c>
      <c r="S83" s="32">
        <f t="shared" si="43"/>
        <v>5</v>
      </c>
      <c r="T83" s="52">
        <f t="shared" si="43"/>
        <v>0</v>
      </c>
      <c r="U83" s="32">
        <f t="shared" si="43"/>
        <v>0</v>
      </c>
      <c r="V83" s="52">
        <f t="shared" si="43"/>
        <v>0</v>
      </c>
      <c r="W83" s="32">
        <f t="shared" si="43"/>
        <v>0</v>
      </c>
      <c r="X83" s="52">
        <f t="shared" si="43"/>
        <v>0</v>
      </c>
      <c r="Y83" s="32">
        <f t="shared" si="43"/>
        <v>0</v>
      </c>
      <c r="Z83" s="52">
        <f t="shared" si="43"/>
        <v>0</v>
      </c>
      <c r="AA83" s="32">
        <f t="shared" si="43"/>
        <v>0</v>
      </c>
      <c r="AB83" s="52">
        <f t="shared" si="43"/>
        <v>0</v>
      </c>
      <c r="AC83" s="32">
        <f t="shared" si="43"/>
        <v>0</v>
      </c>
      <c r="AD83" s="52">
        <f t="shared" si="43"/>
        <v>0</v>
      </c>
      <c r="AE83" s="41">
        <f t="shared" si="35"/>
        <v>5</v>
      </c>
      <c r="AF83" s="11">
        <f t="shared" si="36"/>
        <v>0</v>
      </c>
      <c r="AG83" s="11">
        <f t="shared" si="37"/>
        <v>-5</v>
      </c>
      <c r="AH83" s="16">
        <f t="shared" si="38"/>
        <v>0</v>
      </c>
    </row>
    <row r="84" spans="1:34" ht="30" customHeight="1" thickBot="1">
      <c r="A84" s="2"/>
      <c r="B84" s="2" t="s">
        <v>11</v>
      </c>
      <c r="C84" s="2"/>
      <c r="D84" s="2"/>
      <c r="E84" s="2"/>
      <c r="G84" s="34">
        <f>ROUND(G53+G61+G67+G74+G83,5)</f>
        <v>4843.33</v>
      </c>
      <c r="H84" s="54">
        <f>ROUND(H41+H53+H61+H67+H74+H83,5)</f>
        <v>0</v>
      </c>
      <c r="I84" s="34">
        <f>ROUND(I53+I61+I67+I74+I83,5)</f>
        <v>4698.33</v>
      </c>
      <c r="J84" s="54">
        <f>ROUND(J41+J53+J61+J67+J74+J83,5)</f>
        <v>0</v>
      </c>
      <c r="K84" s="34">
        <f>ROUND(K53+K61+K67+K74+K83,5)</f>
        <v>10698.33</v>
      </c>
      <c r="L84" s="54">
        <f>ROUND(L41+L53+L61+L67+L74+L83,5)</f>
        <v>0</v>
      </c>
      <c r="M84" s="34">
        <f>ROUND(M53+M61+M67+M74+M83,5)</f>
        <v>6803.33</v>
      </c>
      <c r="N84" s="54">
        <f>ROUND(N41+N53+N61+N67+N74+N83,5)</f>
        <v>0</v>
      </c>
      <c r="O84" s="34">
        <f>ROUND(O53+O61+O67+O74+O83,5)</f>
        <v>5613.33</v>
      </c>
      <c r="P84" s="54">
        <f>ROUND(P41+P53+P61+P67+P74+P83,5)</f>
        <v>0</v>
      </c>
      <c r="Q84" s="34">
        <f>ROUND(Q53+Q61+Q67+Q74+Q83,5)</f>
        <v>4888.33</v>
      </c>
      <c r="R84" s="54">
        <f>ROUND(R41+R53+R61+R67+R74+R83,5)</f>
        <v>0</v>
      </c>
      <c r="S84" s="34">
        <f>ROUND(S53+S61+S67+S74+S83,5)</f>
        <v>5618.33</v>
      </c>
      <c r="T84" s="54">
        <f>ROUND(T41+T53+T61+T67+T74+T83,5)</f>
        <v>0</v>
      </c>
      <c r="U84" s="34">
        <f>ROUND(U53+U61+U67+U74+U83,5)</f>
        <v>4888.33</v>
      </c>
      <c r="V84" s="54">
        <f>ROUND(V41+V53+V61+V67+V74+V83,5)</f>
        <v>0</v>
      </c>
      <c r="W84" s="34">
        <f>ROUND(W53+W61+W67+W74+W83,5)</f>
        <v>6388.33</v>
      </c>
      <c r="X84" s="54">
        <f>ROUND(X41+X53+X61+X67+X74+X83,5)</f>
        <v>0</v>
      </c>
      <c r="Y84" s="34">
        <f>ROUND(Y53+Y61+Y67+Y74+Y83,5)</f>
        <v>4703.33</v>
      </c>
      <c r="Z84" s="54">
        <f>ROUND(Z41+Z53+Z61+Z67+Z74+Z83,5)</f>
        <v>0</v>
      </c>
      <c r="AA84" s="34">
        <f>ROUND(AA53+AA61+AA67+AA74+AA83,5)</f>
        <v>4678.33</v>
      </c>
      <c r="AB84" s="54">
        <f>ROUND(AB41+AB53+AB61+AB67+AB74+AB83,5)</f>
        <v>0</v>
      </c>
      <c r="AC84" s="34">
        <f>ROUND(AC53+AC61+AC67+AC74+AC83,5)</f>
        <v>4678.37</v>
      </c>
      <c r="AD84" s="54">
        <f>ROUND(AD41+AD53+AD61+AD67+AD74+AD83,5)</f>
        <v>0</v>
      </c>
      <c r="AE84" s="43">
        <f t="shared" si="35"/>
        <v>68500</v>
      </c>
      <c r="AF84" s="13">
        <f t="shared" si="36"/>
        <v>0</v>
      </c>
      <c r="AG84" s="15">
        <f t="shared" si="37"/>
        <v>-68500</v>
      </c>
      <c r="AH84" s="16">
        <f t="shared" si="38"/>
        <v>0</v>
      </c>
    </row>
    <row r="85" spans="1:34" ht="15" customHeight="1" thickBot="1">
      <c r="A85" s="2"/>
      <c r="B85" s="2"/>
      <c r="C85" s="2"/>
      <c r="D85" s="2"/>
      <c r="E85" s="2" t="s">
        <v>65</v>
      </c>
      <c r="G85" s="34"/>
      <c r="H85" s="54"/>
      <c r="I85" s="34"/>
      <c r="J85" s="54"/>
      <c r="K85" s="34"/>
      <c r="L85" s="54"/>
      <c r="M85" s="34"/>
      <c r="N85" s="54"/>
      <c r="O85" s="34"/>
      <c r="P85" s="54"/>
      <c r="Q85" s="34"/>
      <c r="R85" s="54"/>
      <c r="S85" s="34"/>
      <c r="T85" s="54"/>
      <c r="U85" s="34"/>
      <c r="V85" s="54"/>
      <c r="W85" s="34"/>
      <c r="X85" s="54"/>
      <c r="Y85" s="34"/>
      <c r="Z85" s="54"/>
      <c r="AA85" s="34"/>
      <c r="AB85" s="54"/>
      <c r="AC85" s="34"/>
      <c r="AD85" s="54"/>
      <c r="AE85" s="43"/>
      <c r="AF85" s="7">
        <f t="shared" si="36"/>
        <v>0</v>
      </c>
      <c r="AG85" s="15"/>
      <c r="AH85" s="16"/>
    </row>
    <row r="86" spans="1:34" ht="15" customHeight="1" thickBot="1">
      <c r="A86" s="2"/>
      <c r="B86" s="2"/>
      <c r="C86" s="2"/>
      <c r="D86" s="2"/>
      <c r="E86" s="2" t="s">
        <v>66</v>
      </c>
      <c r="G86" s="34"/>
      <c r="H86" s="54">
        <f>H84-H85</f>
        <v>0</v>
      </c>
      <c r="I86" s="34"/>
      <c r="J86" s="54">
        <f>J84-J85</f>
        <v>0</v>
      </c>
      <c r="K86" s="34"/>
      <c r="L86" s="54">
        <f>L84-L85</f>
        <v>0</v>
      </c>
      <c r="M86" s="34"/>
      <c r="N86" s="54">
        <f>N84-N85</f>
        <v>0</v>
      </c>
      <c r="O86" s="34"/>
      <c r="P86" s="54">
        <f>P84-P85</f>
        <v>0</v>
      </c>
      <c r="Q86" s="34"/>
      <c r="R86" s="54">
        <f>R84-R85</f>
        <v>0</v>
      </c>
      <c r="S86" s="34"/>
      <c r="T86" s="54">
        <f>T84-T85</f>
        <v>0</v>
      </c>
      <c r="U86" s="34"/>
      <c r="V86" s="54">
        <f>V84-V85</f>
        <v>0</v>
      </c>
      <c r="W86" s="34"/>
      <c r="X86" s="54">
        <f>X84-X85</f>
        <v>0</v>
      </c>
      <c r="Y86" s="34"/>
      <c r="Z86" s="54">
        <f>Z84-Z85</f>
        <v>0</v>
      </c>
      <c r="AA86" s="34"/>
      <c r="AB86" s="54">
        <f>AB84-AB85</f>
        <v>0</v>
      </c>
      <c r="AC86" s="34"/>
      <c r="AD86" s="54">
        <f>AD84-AD85</f>
        <v>0</v>
      </c>
      <c r="AE86" s="43"/>
      <c r="AF86" s="15">
        <f>AF84-AF85</f>
        <v>0</v>
      </c>
      <c r="AG86" s="15">
        <f>AE84-AF86</f>
        <v>68500</v>
      </c>
      <c r="AH86" s="16"/>
    </row>
    <row r="87" spans="1:34" s="87" customFormat="1" ht="30" customHeight="1" thickBot="1">
      <c r="A87" s="83"/>
      <c r="B87" s="83"/>
      <c r="C87" s="83"/>
      <c r="D87" s="83"/>
      <c r="E87" s="84" t="s">
        <v>77</v>
      </c>
      <c r="F87" s="83"/>
      <c r="G87" s="85">
        <f>G84</f>
        <v>4843.33</v>
      </c>
      <c r="H87" s="82">
        <f>H86</f>
        <v>0</v>
      </c>
      <c r="I87" s="85">
        <f>G87+I84</f>
        <v>9541.66</v>
      </c>
      <c r="J87" s="82">
        <f>J86+H87</f>
        <v>0</v>
      </c>
      <c r="K87" s="85">
        <f>I87+K84</f>
        <v>20239.989999999998</v>
      </c>
      <c r="L87" s="82">
        <f>L86+J87</f>
        <v>0</v>
      </c>
      <c r="M87" s="85">
        <f>K87+M84</f>
        <v>27043.32</v>
      </c>
      <c r="N87" s="82">
        <f>N86+L87</f>
        <v>0</v>
      </c>
      <c r="O87" s="85">
        <f>M87+O84</f>
        <v>32656.65</v>
      </c>
      <c r="P87" s="82">
        <f>P86+N87</f>
        <v>0</v>
      </c>
      <c r="Q87" s="85">
        <f>O87+Q84</f>
        <v>37544.980000000003</v>
      </c>
      <c r="R87" s="82">
        <f>R86+P87</f>
        <v>0</v>
      </c>
      <c r="S87" s="82">
        <f>S86+Q87</f>
        <v>37544.980000000003</v>
      </c>
      <c r="T87" s="82">
        <f>T86+R87</f>
        <v>0</v>
      </c>
      <c r="U87" s="85">
        <f>S87+U84</f>
        <v>42433.310000000005</v>
      </c>
      <c r="V87" s="82">
        <f>V86+T87</f>
        <v>0</v>
      </c>
      <c r="W87" s="85">
        <f>U87+W84</f>
        <v>48821.640000000007</v>
      </c>
      <c r="X87" s="82">
        <f>X86+V87</f>
        <v>0</v>
      </c>
      <c r="Y87" s="85">
        <f>W87+Y84</f>
        <v>53524.970000000008</v>
      </c>
      <c r="Z87" s="82">
        <f>Z86+X87</f>
        <v>0</v>
      </c>
      <c r="AA87" s="85">
        <f>Y87+AA84</f>
        <v>58203.30000000001</v>
      </c>
      <c r="AB87" s="82">
        <f>AB86+Z87</f>
        <v>0</v>
      </c>
      <c r="AC87" s="85">
        <f>AA87+AC84</f>
        <v>62881.670000000013</v>
      </c>
      <c r="AD87" s="82">
        <f>AD86+AB87</f>
        <v>0</v>
      </c>
      <c r="AE87" s="82"/>
      <c r="AF87" s="82"/>
      <c r="AG87" s="82"/>
      <c r="AH87" s="86"/>
    </row>
    <row r="88" spans="1:34" s="19" customFormat="1" ht="30" customHeight="1" thickBot="1">
      <c r="A88" s="2" t="s">
        <v>78</v>
      </c>
      <c r="B88" s="2"/>
      <c r="C88" s="2"/>
      <c r="D88" s="2"/>
      <c r="E88" s="2"/>
      <c r="F88" s="58"/>
      <c r="G88" s="35">
        <f t="shared" ref="G88:AD88" si="44">ROUND(G36-G84,5)</f>
        <v>-1343.32</v>
      </c>
      <c r="H88" s="55">
        <f t="shared" si="44"/>
        <v>0</v>
      </c>
      <c r="I88" s="35">
        <f t="shared" si="44"/>
        <v>-656.32</v>
      </c>
      <c r="J88" s="55">
        <f t="shared" si="44"/>
        <v>0</v>
      </c>
      <c r="K88" s="35">
        <f t="shared" si="44"/>
        <v>-6118.32</v>
      </c>
      <c r="L88" s="55">
        <f t="shared" si="44"/>
        <v>0</v>
      </c>
      <c r="M88" s="35">
        <f t="shared" si="44"/>
        <v>-2761.32</v>
      </c>
      <c r="N88" s="55">
        <f t="shared" si="44"/>
        <v>0</v>
      </c>
      <c r="O88" s="35">
        <f t="shared" si="44"/>
        <v>7428.68</v>
      </c>
      <c r="P88" s="55">
        <f t="shared" si="44"/>
        <v>0</v>
      </c>
      <c r="Q88" s="35">
        <f t="shared" si="44"/>
        <v>1653.68</v>
      </c>
      <c r="R88" s="55">
        <f t="shared" si="44"/>
        <v>0</v>
      </c>
      <c r="S88" s="35">
        <f t="shared" si="44"/>
        <v>1523.68</v>
      </c>
      <c r="T88" s="55">
        <f t="shared" si="44"/>
        <v>0</v>
      </c>
      <c r="U88" s="35">
        <f t="shared" si="44"/>
        <v>1153.67</v>
      </c>
      <c r="V88" s="55">
        <f t="shared" si="44"/>
        <v>0</v>
      </c>
      <c r="W88" s="35">
        <f t="shared" si="44"/>
        <v>-946.33</v>
      </c>
      <c r="X88" s="55">
        <f t="shared" si="44"/>
        <v>0</v>
      </c>
      <c r="Y88" s="35">
        <f t="shared" si="44"/>
        <v>-661.33</v>
      </c>
      <c r="Z88" s="55">
        <f t="shared" si="44"/>
        <v>0</v>
      </c>
      <c r="AA88" s="35">
        <f t="shared" si="44"/>
        <v>-636.33000000000004</v>
      </c>
      <c r="AB88" s="55">
        <f t="shared" si="44"/>
        <v>0</v>
      </c>
      <c r="AC88" s="35">
        <f t="shared" si="44"/>
        <v>-636.41</v>
      </c>
      <c r="AD88" s="55">
        <f t="shared" si="44"/>
        <v>0</v>
      </c>
      <c r="AE88" s="44">
        <f>ROUND(G88+I88+K88+M88+O88+Q88+S88+U88+W88+Y88+AA88+AC88,5)</f>
        <v>-1999.97</v>
      </c>
      <c r="AF88" s="35">
        <f>ROUND(H88+J88+L88+N88+P88+R88+T88+V88+X88+Z88+AB88+AD88,5)</f>
        <v>0</v>
      </c>
      <c r="AG88" s="17">
        <f>ROUND((AF88-AE88),5)</f>
        <v>1999.97</v>
      </c>
      <c r="AH88" s="18">
        <f>ROUND(IF(AE88=0, IF(AF88=0, 0, 1), AF88/AE88),5)</f>
        <v>0</v>
      </c>
    </row>
    <row r="89" spans="1:34" s="19" customFormat="1" ht="30" customHeight="1" thickTop="1" thickBot="1">
      <c r="A89" s="2" t="s">
        <v>79</v>
      </c>
      <c r="B89" s="2"/>
      <c r="C89" s="2"/>
      <c r="D89" s="2"/>
      <c r="E89" s="2"/>
      <c r="F89" s="58"/>
      <c r="G89" s="66"/>
      <c r="H89" s="68"/>
      <c r="I89" s="66"/>
      <c r="J89" s="68"/>
      <c r="K89" s="66"/>
      <c r="L89" s="68"/>
      <c r="M89" s="66"/>
      <c r="N89" s="68"/>
      <c r="O89" s="66"/>
      <c r="P89" s="68"/>
      <c r="Q89" s="66"/>
      <c r="R89" s="68"/>
      <c r="S89" s="66"/>
      <c r="T89" s="68"/>
      <c r="U89" s="66"/>
      <c r="V89" s="68"/>
      <c r="W89" s="66"/>
      <c r="X89" s="68"/>
      <c r="Y89" s="66"/>
      <c r="Z89" s="68"/>
      <c r="AA89" s="66"/>
      <c r="AB89" s="68"/>
      <c r="AC89" s="66"/>
      <c r="AD89" s="68"/>
      <c r="AE89" s="69">
        <f>AE38-AE84</f>
        <v>1333.3500000000058</v>
      </c>
      <c r="AF89" s="67"/>
      <c r="AG89" s="67"/>
      <c r="AH89" s="70"/>
    </row>
    <row r="90" spans="1:34" s="87" customFormat="1" ht="30" customHeight="1">
      <c r="A90" s="83"/>
      <c r="B90" s="83"/>
      <c r="C90" s="83"/>
      <c r="D90" s="83"/>
      <c r="E90" s="84" t="s">
        <v>61</v>
      </c>
      <c r="F90" s="83"/>
      <c r="G90" s="85">
        <f>G88</f>
        <v>-1343.32</v>
      </c>
      <c r="H90" s="82">
        <f>H88</f>
        <v>0</v>
      </c>
      <c r="I90" s="85">
        <f>G90+I88</f>
        <v>-1999.6399999999999</v>
      </c>
      <c r="J90" s="82">
        <f t="shared" ref="J90:AD90" si="45">H90+J88</f>
        <v>0</v>
      </c>
      <c r="K90" s="85">
        <f>I90+K88</f>
        <v>-8117.9599999999991</v>
      </c>
      <c r="L90" s="82">
        <f t="shared" si="45"/>
        <v>0</v>
      </c>
      <c r="M90" s="85">
        <f>K90+M88</f>
        <v>-10879.279999999999</v>
      </c>
      <c r="N90" s="82">
        <f t="shared" si="45"/>
        <v>0</v>
      </c>
      <c r="O90" s="85">
        <f>M90+O88</f>
        <v>-3450.5999999999985</v>
      </c>
      <c r="P90" s="82">
        <f t="shared" si="45"/>
        <v>0</v>
      </c>
      <c r="Q90" s="85">
        <f>O90+Q88</f>
        <v>-1796.9199999999985</v>
      </c>
      <c r="R90" s="82">
        <f t="shared" si="45"/>
        <v>0</v>
      </c>
      <c r="S90" s="85">
        <f>Q90+S88</f>
        <v>-273.23999999999842</v>
      </c>
      <c r="T90" s="82">
        <f t="shared" si="45"/>
        <v>0</v>
      </c>
      <c r="U90" s="85">
        <f>S90+U88</f>
        <v>880.43000000000166</v>
      </c>
      <c r="V90" s="82">
        <f t="shared" si="45"/>
        <v>0</v>
      </c>
      <c r="W90" s="85">
        <f>U90+W88</f>
        <v>-65.899999999998386</v>
      </c>
      <c r="X90" s="82">
        <f t="shared" si="45"/>
        <v>0</v>
      </c>
      <c r="Y90" s="85">
        <f>W90+Y88</f>
        <v>-727.22999999999843</v>
      </c>
      <c r="Z90" s="82">
        <f t="shared" si="45"/>
        <v>0</v>
      </c>
      <c r="AA90" s="85">
        <f>Y90+AA88</f>
        <v>-1363.5599999999986</v>
      </c>
      <c r="AB90" s="82">
        <f t="shared" si="45"/>
        <v>0</v>
      </c>
      <c r="AC90" s="85">
        <f>AA90+AC88</f>
        <v>-1999.9699999999984</v>
      </c>
      <c r="AD90" s="82">
        <f t="shared" si="45"/>
        <v>0</v>
      </c>
      <c r="AE90" s="82"/>
      <c r="AF90" s="82"/>
      <c r="AG90" s="82"/>
      <c r="AH90" s="86"/>
    </row>
    <row r="91" spans="1:34">
      <c r="Z91" s="56" t="s">
        <v>69</v>
      </c>
      <c r="AE91" s="81"/>
      <c r="AF91" s="57">
        <f>AF39-AF86</f>
        <v>0</v>
      </c>
    </row>
  </sheetData>
  <mergeCells count="12">
    <mergeCell ref="AA4:AB4"/>
    <mergeCell ref="AC4:AD4"/>
    <mergeCell ref="O4:P4"/>
    <mergeCell ref="Q4:R4"/>
    <mergeCell ref="S4:T4"/>
    <mergeCell ref="U4:V4"/>
    <mergeCell ref="W4:X4"/>
    <mergeCell ref="G4:H4"/>
    <mergeCell ref="I4:J4"/>
    <mergeCell ref="K4:L4"/>
    <mergeCell ref="M4:N4"/>
    <mergeCell ref="Y4:Z4"/>
  </mergeCells>
  <phoneticPr fontId="7" type="noConversion"/>
  <pageMargins left="0.7" right="0.7" top="0.75" bottom="0.75" header="0.25" footer="0.3"/>
  <pageSetup orientation="portrait" horizontalDpi="4294967292" verticalDpi="4294967292"/>
  <headerFooter>
    <oddFooter>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Steven Olson</cp:lastModifiedBy>
  <cp:lastPrinted>2013-09-19T03:06:32Z</cp:lastPrinted>
  <dcterms:created xsi:type="dcterms:W3CDTF">2011-11-12T13:55:33Z</dcterms:created>
  <dcterms:modified xsi:type="dcterms:W3CDTF">2013-09-19T03:07:04Z</dcterms:modified>
</cp:coreProperties>
</file>